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MK_Reprogen\kros\doplneni_prepravy_zasyp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Místní komunikace" sheetId="3" r:id="rId3"/>
    <sheet name="301 - Vodovod" sheetId="4" r:id="rId4"/>
    <sheet name="302 - Splašková kanalizace" sheetId="5" r:id="rId5"/>
    <sheet name="303 - Dešťová kanalizace" sheetId="6" r:id="rId6"/>
    <sheet name="304a - Vodovodní přípojky" sheetId="7" r:id="rId7"/>
    <sheet name="304b - Kanalizační splašk..." sheetId="8" r:id="rId8"/>
    <sheet name="304c - Kanalizační dešťov..." sheetId="9" r:id="rId9"/>
    <sheet name="401 - Veřejné osvětlení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'02 - Ostatní a vedlejší n...'!$C$122:$K$189</definedName>
    <definedName name="_xlnm.Print_Area" localSheetId="1">'02 - Ostatní a vedlejší n...'!$C$4:$J$39,'02 - Ostatní a vedlejší n...'!$C$50:$J$76,'02 - Ostatní a vedlejší n...'!$C$82:$J$104,'02 - Ostatní a vedlejší n...'!$C$110:$K$189</definedName>
    <definedName name="_xlnm.Print_Titles" localSheetId="1">'02 - Ostatní a vedlejší n...'!$122:$122</definedName>
    <definedName name="_xlnm._FilterDatabase" localSheetId="2" hidden="1">'101 - Místní komunikace'!$C$124:$K$408</definedName>
    <definedName name="_xlnm.Print_Area" localSheetId="2">'101 - Místní komunikace'!$C$4:$J$39,'101 - Místní komunikace'!$C$50:$J$76,'101 - Místní komunikace'!$C$82:$J$106,'101 - Místní komunikace'!$C$112:$K$408</definedName>
    <definedName name="_xlnm.Print_Titles" localSheetId="2">'101 - Místní komunikace'!$124:$124</definedName>
    <definedName name="_xlnm._FilterDatabase" localSheetId="3" hidden="1">'301 - Vodovod'!$C$120:$K$259</definedName>
    <definedName name="_xlnm.Print_Area" localSheetId="3">'301 - Vodovod'!$C$4:$J$39,'301 - Vodovod'!$C$50:$J$76,'301 - Vodovod'!$C$82:$J$102,'301 - Vodovod'!$C$108:$K$259</definedName>
    <definedName name="_xlnm.Print_Titles" localSheetId="3">'301 - Vodovod'!$120:$120</definedName>
    <definedName name="_xlnm._FilterDatabase" localSheetId="4" hidden="1">'302 - Splašková kanalizace'!$C$121:$K$228</definedName>
    <definedName name="_xlnm.Print_Area" localSheetId="4">'302 - Splašková kanalizace'!$C$4:$J$39,'302 - Splašková kanalizace'!$C$50:$J$76,'302 - Splašková kanalizace'!$C$82:$J$103,'302 - Splašková kanalizace'!$C$109:$K$228</definedName>
    <definedName name="_xlnm.Print_Titles" localSheetId="4">'302 - Splašková kanalizace'!$121:$121</definedName>
    <definedName name="_xlnm._FilterDatabase" localSheetId="5" hidden="1">'303 - Dešťová kanalizace'!$C$121:$K$224</definedName>
    <definedName name="_xlnm.Print_Area" localSheetId="5">'303 - Dešťová kanalizace'!$C$4:$J$39,'303 - Dešťová kanalizace'!$C$50:$J$76,'303 - Dešťová kanalizace'!$C$82:$J$103,'303 - Dešťová kanalizace'!$C$109:$K$224</definedName>
    <definedName name="_xlnm.Print_Titles" localSheetId="5">'303 - Dešťová kanalizace'!$121:$121</definedName>
    <definedName name="_xlnm._FilterDatabase" localSheetId="6" hidden="1">'304a - Vodovodní přípojky'!$C$124:$K$214</definedName>
    <definedName name="_xlnm.Print_Area" localSheetId="6">'304a - Vodovodní přípojky'!$C$4:$J$41,'304a - Vodovodní přípojky'!$C$50:$J$76,'304a - Vodovodní přípojky'!$C$82:$J$104,'304a - Vodovodní přípojky'!$C$110:$K$214</definedName>
    <definedName name="_xlnm.Print_Titles" localSheetId="6">'304a - Vodovodní přípojky'!$124:$124</definedName>
    <definedName name="_xlnm._FilterDatabase" localSheetId="7" hidden="1">'304b - Kanalizační splašk...'!$C$124:$K$218</definedName>
    <definedName name="_xlnm.Print_Area" localSheetId="7">'304b - Kanalizační splašk...'!$C$4:$J$41,'304b - Kanalizační splašk...'!$C$50:$J$76,'304b - Kanalizační splašk...'!$C$82:$J$104,'304b - Kanalizační splašk...'!$C$110:$K$218</definedName>
    <definedName name="_xlnm.Print_Titles" localSheetId="7">'304b - Kanalizační splašk...'!$124:$124</definedName>
    <definedName name="_xlnm._FilterDatabase" localSheetId="8" hidden="1">'304c - Kanalizační dešťov...'!$C$124:$K$201</definedName>
    <definedName name="_xlnm.Print_Area" localSheetId="8">'304c - Kanalizační dešťov...'!$C$4:$J$41,'304c - Kanalizační dešťov...'!$C$50:$J$76,'304c - Kanalizační dešťov...'!$C$82:$J$104,'304c - Kanalizační dešťov...'!$C$110:$K$201</definedName>
    <definedName name="_xlnm.Print_Titles" localSheetId="8">'304c - Kanalizační dešťov...'!$124:$124</definedName>
    <definedName name="_xlnm._FilterDatabase" localSheetId="9" hidden="1">'401 - Veřejné osvětlení'!$C$120:$K$212</definedName>
    <definedName name="_xlnm.Print_Area" localSheetId="9">'401 - Veřejné osvětlení'!$C$4:$J$39,'401 - Veřejné osvětlení'!$C$50:$J$76,'401 - Veřejné osvětlení'!$C$82:$J$102,'401 - Veřejné osvětlení'!$C$108:$K$212</definedName>
    <definedName name="_xlnm.Print_Titles" localSheetId="9">'401 - Veřejné osvětlení'!$120:$120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9" r="J39"/>
  <c r="J38"/>
  <c i="1" r="AY103"/>
  <c i="9" r="J37"/>
  <c i="1" r="AX103"/>
  <c i="9"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85"/>
  <c i="8" r="J39"/>
  <c r="J38"/>
  <c i="1" r="AY102"/>
  <c i="8" r="J37"/>
  <c i="1" r="AX102"/>
  <c i="8"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94"/>
  <c r="J19"/>
  <c r="J14"/>
  <c r="J119"/>
  <c r="E7"/>
  <c r="E113"/>
  <c i="7" r="J39"/>
  <c r="J38"/>
  <c i="1" r="AY101"/>
  <c i="7" r="J37"/>
  <c i="1" r="AX101"/>
  <c i="7" r="BI214"/>
  <c r="BH214"/>
  <c r="BG214"/>
  <c r="BF214"/>
  <c r="T214"/>
  <c r="T213"/>
  <c r="R214"/>
  <c r="R213"/>
  <c r="P214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6" r="J37"/>
  <c r="J36"/>
  <c i="1" r="AY99"/>
  <c i="6" r="J35"/>
  <c i="1" r="AX99"/>
  <c i="6" r="BI224"/>
  <c r="BH224"/>
  <c r="BG224"/>
  <c r="BF224"/>
  <c r="T224"/>
  <c r="T223"/>
  <c r="R224"/>
  <c r="R223"/>
  <c r="P224"/>
  <c r="P223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112"/>
  <c i="5" r="J37"/>
  <c r="J36"/>
  <c i="1" r="AY98"/>
  <c i="5" r="J35"/>
  <c i="1" r="AX98"/>
  <c i="5" r="BI228"/>
  <c r="BH228"/>
  <c r="BG228"/>
  <c r="BF228"/>
  <c r="T228"/>
  <c r="T227"/>
  <c r="R228"/>
  <c r="R227"/>
  <c r="P228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112"/>
  <c i="4" r="J37"/>
  <c r="J36"/>
  <c i="1" r="AY97"/>
  <c i="4" r="J35"/>
  <c i="1" r="AX97"/>
  <c i="4"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67"/>
  <c r="BH167"/>
  <c r="BG167"/>
  <c r="BF167"/>
  <c r="T167"/>
  <c r="R167"/>
  <c r="P167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3" r="J37"/>
  <c r="J36"/>
  <c i="1" r="AY96"/>
  <c i="3" r="J35"/>
  <c i="1" r="AX96"/>
  <c i="3"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3"/>
  <c r="BH363"/>
  <c r="BG363"/>
  <c r="BF363"/>
  <c r="T363"/>
  <c r="R363"/>
  <c r="P363"/>
  <c r="BI356"/>
  <c r="BH356"/>
  <c r="BG356"/>
  <c r="BF356"/>
  <c r="T356"/>
  <c r="R356"/>
  <c r="P356"/>
  <c r="BI353"/>
  <c r="BH353"/>
  <c r="BG353"/>
  <c r="BF353"/>
  <c r="T353"/>
  <c r="R353"/>
  <c r="P353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1"/>
  <c r="BH201"/>
  <c r="BG201"/>
  <c r="BF201"/>
  <c r="T201"/>
  <c r="R201"/>
  <c r="P201"/>
  <c r="BI192"/>
  <c r="BH192"/>
  <c r="BG192"/>
  <c r="BF192"/>
  <c r="T192"/>
  <c r="R192"/>
  <c r="P192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2" r="J124"/>
  <c r="J37"/>
  <c r="J36"/>
  <c i="1" r="AY95"/>
  <c i="2" r="J35"/>
  <c i="1" r="AX95"/>
  <c i="2" r="BI188"/>
  <c r="BH188"/>
  <c r="BG188"/>
  <c r="BF188"/>
  <c r="T188"/>
  <c r="T187"/>
  <c r="R188"/>
  <c r="R187"/>
  <c r="P188"/>
  <c r="P187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J97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J188"/>
  <c r="BK185"/>
  <c r="BK180"/>
  <c r="BK177"/>
  <c r="BK173"/>
  <c r="BK169"/>
  <c r="BK164"/>
  <c r="BK161"/>
  <c r="BK158"/>
  <c r="BK153"/>
  <c r="BK149"/>
  <c r="BK146"/>
  <c r="BK142"/>
  <c r="BK138"/>
  <c r="J134"/>
  <c r="BK130"/>
  <c r="BK127"/>
  <c i="1" r="AS100"/>
  <c i="3" r="BK383"/>
  <c r="J375"/>
  <c r="J363"/>
  <c r="J353"/>
  <c r="J344"/>
  <c r="J340"/>
  <c r="J336"/>
  <c r="BK334"/>
  <c r="BK324"/>
  <c r="J320"/>
  <c r="J316"/>
  <c r="BK312"/>
  <c r="J308"/>
  <c r="J304"/>
  <c r="BK298"/>
  <c r="BK295"/>
  <c r="BK293"/>
  <c r="BK289"/>
  <c r="BK282"/>
  <c r="J272"/>
  <c r="BK265"/>
  <c r="BK254"/>
  <c r="BK248"/>
  <c r="BK241"/>
  <c r="BK232"/>
  <c r="J230"/>
  <c r="J224"/>
  <c r="BK219"/>
  <c r="J215"/>
  <c r="BK209"/>
  <c r="BK201"/>
  <c r="BK186"/>
  <c r="BK179"/>
  <c r="J167"/>
  <c r="BK162"/>
  <c r="BK158"/>
  <c r="J153"/>
  <c r="BK147"/>
  <c r="BK145"/>
  <c r="J139"/>
  <c r="J132"/>
  <c r="BK128"/>
  <c r="J402"/>
  <c r="J401"/>
  <c r="J395"/>
  <c r="BK386"/>
  <c r="J380"/>
  <c r="BK370"/>
  <c r="J356"/>
  <c r="J347"/>
  <c r="BK342"/>
  <c r="J338"/>
  <c r="J334"/>
  <c r="J327"/>
  <c r="BK322"/>
  <c r="BK318"/>
  <c r="BK314"/>
  <c r="BK310"/>
  <c r="BK308"/>
  <c r="BK302"/>
  <c r="J284"/>
  <c r="J277"/>
  <c r="BK270"/>
  <c r="J259"/>
  <c r="J251"/>
  <c r="J245"/>
  <c r="BK236"/>
  <c r="BK230"/>
  <c r="BK224"/>
  <c r="J219"/>
  <c r="BK217"/>
  <c r="BK213"/>
  <c r="BK207"/>
  <c r="J192"/>
  <c r="BK184"/>
  <c r="J181"/>
  <c r="J176"/>
  <c r="BK164"/>
  <c r="J160"/>
  <c r="BK155"/>
  <c r="BK151"/>
  <c r="J145"/>
  <c r="BK141"/>
  <c r="BK137"/>
  <c r="BK130"/>
  <c i="4" r="J259"/>
  <c r="BK251"/>
  <c r="J248"/>
  <c r="BK192"/>
  <c r="J189"/>
  <c r="BK187"/>
  <c r="J184"/>
  <c r="J182"/>
  <c r="BK178"/>
  <c r="J167"/>
  <c r="BK159"/>
  <c r="J154"/>
  <c r="J145"/>
  <c r="BK140"/>
  <c r="BK136"/>
  <c r="J131"/>
  <c r="J124"/>
  <c r="J256"/>
  <c r="BK248"/>
  <c r="J244"/>
  <c r="J240"/>
  <c r="BK236"/>
  <c r="BK232"/>
  <c r="J228"/>
  <c r="BK224"/>
  <c r="J220"/>
  <c r="BK216"/>
  <c r="J212"/>
  <c r="J204"/>
  <c r="J200"/>
  <c r="J196"/>
  <c r="BK189"/>
  <c r="BK184"/>
  <c r="J178"/>
  <c r="BK167"/>
  <c r="J157"/>
  <c r="BK151"/>
  <c r="BK142"/>
  <c r="BK138"/>
  <c r="J134"/>
  <c r="BK127"/>
  <c i="5" r="J228"/>
  <c r="J221"/>
  <c r="BK217"/>
  <c r="BK213"/>
  <c r="J209"/>
  <c r="J205"/>
  <c r="BK197"/>
  <c r="BK192"/>
  <c r="J183"/>
  <c r="J177"/>
  <c r="BK159"/>
  <c r="BK154"/>
  <c r="BK146"/>
  <c r="J141"/>
  <c r="BK137"/>
  <c r="J132"/>
  <c r="BK125"/>
  <c r="J223"/>
  <c r="J219"/>
  <c r="BK215"/>
  <c r="BK211"/>
  <c r="J207"/>
  <c r="BK201"/>
  <c r="J188"/>
  <c r="BK180"/>
  <c r="BK170"/>
  <c r="BK157"/>
  <c r="BK151"/>
  <c r="BK143"/>
  <c r="BK139"/>
  <c r="BK132"/>
  <c r="J125"/>
  <c i="6" r="BK219"/>
  <c r="BK215"/>
  <c r="BK211"/>
  <c r="J207"/>
  <c r="BK203"/>
  <c r="BK199"/>
  <c r="BK195"/>
  <c r="J187"/>
  <c r="J183"/>
  <c r="BK177"/>
  <c r="J159"/>
  <c r="BK154"/>
  <c r="J146"/>
  <c r="BK141"/>
  <c r="J137"/>
  <c r="BK132"/>
  <c r="BK125"/>
  <c r="J219"/>
  <c r="J215"/>
  <c r="J211"/>
  <c r="BK207"/>
  <c r="J205"/>
  <c r="BK191"/>
  <c r="J180"/>
  <c r="BK170"/>
  <c r="BK157"/>
  <c r="J151"/>
  <c r="J143"/>
  <c r="J139"/>
  <c r="J135"/>
  <c r="J128"/>
  <c i="7" r="BK214"/>
  <c r="J209"/>
  <c r="J207"/>
  <c r="BK203"/>
  <c r="J197"/>
  <c r="BK192"/>
  <c r="BK185"/>
  <c r="BK180"/>
  <c r="BK176"/>
  <c r="J169"/>
  <c r="J157"/>
  <c r="J151"/>
  <c r="J143"/>
  <c r="BK138"/>
  <c r="BK135"/>
  <c r="BK131"/>
  <c r="J205"/>
  <c r="BK201"/>
  <c r="BK197"/>
  <c r="J192"/>
  <c r="J185"/>
  <c r="J180"/>
  <c r="BK172"/>
  <c r="J166"/>
  <c r="BK157"/>
  <c r="BK151"/>
  <c r="BK143"/>
  <c r="J135"/>
  <c r="J128"/>
  <c i="8" r="BK215"/>
  <c r="J209"/>
  <c r="J204"/>
  <c r="J197"/>
  <c r="BK192"/>
  <c r="J180"/>
  <c r="BK168"/>
  <c r="J157"/>
  <c r="J151"/>
  <c r="BK143"/>
  <c r="J131"/>
  <c r="BK128"/>
  <c r="J215"/>
  <c r="BK209"/>
  <c r="BK204"/>
  <c r="BK197"/>
  <c r="J192"/>
  <c r="J190"/>
  <c r="BK180"/>
  <c r="J168"/>
  <c r="BK157"/>
  <c r="BK151"/>
  <c r="J143"/>
  <c r="J141"/>
  <c r="J138"/>
  <c r="BK131"/>
  <c i="9" r="BK201"/>
  <c r="J195"/>
  <c r="J189"/>
  <c r="J184"/>
  <c r="J176"/>
  <c r="BK167"/>
  <c r="BK154"/>
  <c r="J146"/>
  <c r="J141"/>
  <c r="J135"/>
  <c r="BK128"/>
  <c r="J201"/>
  <c r="BK195"/>
  <c r="BK189"/>
  <c r="BK184"/>
  <c r="BK176"/>
  <c r="J167"/>
  <c r="BK157"/>
  <c r="J151"/>
  <c r="J143"/>
  <c r="J138"/>
  <c r="J131"/>
  <c i="10" r="J210"/>
  <c r="BK204"/>
  <c r="BK198"/>
  <c r="BK193"/>
  <c r="BK188"/>
  <c r="BK179"/>
  <c r="BK174"/>
  <c r="BK169"/>
  <c r="J165"/>
  <c r="J161"/>
  <c r="BK157"/>
  <c r="J153"/>
  <c r="BK147"/>
  <c r="BK142"/>
  <c r="BK138"/>
  <c r="J134"/>
  <c r="J130"/>
  <c r="BK124"/>
  <c r="BK210"/>
  <c r="BK207"/>
  <c r="J204"/>
  <c r="J198"/>
  <c r="BK196"/>
  <c r="J188"/>
  <c r="BK181"/>
  <c r="J174"/>
  <c r="J169"/>
  <c r="BK165"/>
  <c r="BK161"/>
  <c r="J157"/>
  <c r="BK153"/>
  <c r="J151"/>
  <c r="J147"/>
  <c r="J142"/>
  <c r="J138"/>
  <c i="2" r="BK188"/>
  <c r="J185"/>
  <c r="J180"/>
  <c r="J177"/>
  <c r="J173"/>
  <c r="J169"/>
  <c r="J164"/>
  <c r="J161"/>
  <c r="J158"/>
  <c r="J153"/>
  <c r="J149"/>
  <c r="J146"/>
  <c r="J142"/>
  <c r="J138"/>
  <c r="BK134"/>
  <c r="J130"/>
  <c r="J127"/>
  <c i="3" r="J398"/>
  <c r="BK395"/>
  <c r="BK389"/>
  <c r="J386"/>
  <c r="BK380"/>
  <c r="J370"/>
  <c r="BK356"/>
  <c r="BK347"/>
  <c r="J342"/>
  <c r="BK338"/>
  <c r="BK329"/>
  <c r="BK327"/>
  <c r="J322"/>
  <c r="J318"/>
  <c r="J314"/>
  <c r="J310"/>
  <c r="BK306"/>
  <c r="J302"/>
  <c r="J298"/>
  <c r="J295"/>
  <c r="J293"/>
  <c r="BK284"/>
  <c r="BK277"/>
  <c r="J270"/>
  <c r="BK259"/>
  <c r="BK251"/>
  <c r="BK245"/>
  <c r="J236"/>
  <c r="BK228"/>
  <c r="BK222"/>
  <c r="J217"/>
  <c r="J213"/>
  <c r="J211"/>
  <c r="J207"/>
  <c r="BK192"/>
  <c r="J184"/>
  <c r="BK176"/>
  <c r="J164"/>
  <c r="BK160"/>
  <c r="J155"/>
  <c r="J151"/>
  <c r="J143"/>
  <c r="J141"/>
  <c r="J137"/>
  <c r="J130"/>
  <c r="BK402"/>
  <c r="BK401"/>
  <c r="BK398"/>
  <c r="J389"/>
  <c r="J383"/>
  <c r="BK375"/>
  <c r="BK363"/>
  <c r="BK353"/>
  <c r="BK344"/>
  <c r="BK340"/>
  <c r="BK336"/>
  <c r="J329"/>
  <c r="J324"/>
  <c r="BK320"/>
  <c r="BK316"/>
  <c r="J312"/>
  <c r="J306"/>
  <c r="BK304"/>
  <c r="J289"/>
  <c r="J282"/>
  <c r="BK272"/>
  <c r="J265"/>
  <c r="J254"/>
  <c r="J248"/>
  <c r="J241"/>
  <c r="J232"/>
  <c r="J228"/>
  <c r="J222"/>
  <c r="BK215"/>
  <c r="BK211"/>
  <c r="J209"/>
  <c r="J201"/>
  <c r="J186"/>
  <c r="BK181"/>
  <c r="J179"/>
  <c r="BK167"/>
  <c r="J162"/>
  <c r="J158"/>
  <c r="BK153"/>
  <c r="J147"/>
  <c r="BK143"/>
  <c r="BK139"/>
  <c r="BK132"/>
  <c r="J128"/>
  <c i="4" r="BK256"/>
  <c r="J246"/>
  <c r="BK244"/>
  <c r="BK242"/>
  <c r="BK240"/>
  <c r="BK238"/>
  <c r="J236"/>
  <c r="BK234"/>
  <c r="J232"/>
  <c r="BK230"/>
  <c r="BK228"/>
  <c r="BK226"/>
  <c r="J224"/>
  <c r="J222"/>
  <c r="BK220"/>
  <c r="BK218"/>
  <c r="J216"/>
  <c r="J214"/>
  <c r="BK212"/>
  <c r="BK206"/>
  <c r="BK204"/>
  <c r="J202"/>
  <c r="BK200"/>
  <c r="J175"/>
  <c r="BK157"/>
  <c r="J151"/>
  <c r="J142"/>
  <c r="J138"/>
  <c r="BK134"/>
  <c r="J127"/>
  <c r="BK259"/>
  <c r="J251"/>
  <c r="BK246"/>
  <c r="J242"/>
  <c r="J238"/>
  <c r="J234"/>
  <c r="J230"/>
  <c r="J226"/>
  <c r="BK222"/>
  <c r="J218"/>
  <c r="BK214"/>
  <c r="J206"/>
  <c r="BK202"/>
  <c r="BK196"/>
  <c r="J192"/>
  <c r="J187"/>
  <c r="BK182"/>
  <c r="BK175"/>
  <c r="J159"/>
  <c r="BK154"/>
  <c r="BK145"/>
  <c r="J140"/>
  <c r="J136"/>
  <c r="BK131"/>
  <c r="BK124"/>
  <c i="5" r="BK223"/>
  <c r="BK219"/>
  <c r="J215"/>
  <c r="J211"/>
  <c r="BK207"/>
  <c r="J201"/>
  <c r="J197"/>
  <c r="BK188"/>
  <c r="J180"/>
  <c r="J170"/>
  <c r="J157"/>
  <c r="J151"/>
  <c r="J143"/>
  <c r="J139"/>
  <c r="BK135"/>
  <c r="BK128"/>
  <c r="BK228"/>
  <c r="BK221"/>
  <c r="J217"/>
  <c r="J213"/>
  <c r="BK209"/>
  <c r="BK205"/>
  <c r="J192"/>
  <c r="BK183"/>
  <c r="BK177"/>
  <c r="J159"/>
  <c r="J154"/>
  <c r="J146"/>
  <c r="BK141"/>
  <c r="J137"/>
  <c r="J135"/>
  <c r="J128"/>
  <c i="6" r="BK224"/>
  <c r="J217"/>
  <c r="BK213"/>
  <c r="J209"/>
  <c r="BK205"/>
  <c r="J191"/>
  <c r="BK183"/>
  <c r="BK180"/>
  <c r="J170"/>
  <c r="J157"/>
  <c r="BK151"/>
  <c r="BK143"/>
  <c r="BK139"/>
  <c r="BK135"/>
  <c r="BK128"/>
  <c r="J224"/>
  <c r="BK217"/>
  <c r="J213"/>
  <c r="BK209"/>
  <c r="J203"/>
  <c r="J199"/>
  <c r="J195"/>
  <c r="BK187"/>
  <c r="J177"/>
  <c r="BK159"/>
  <c r="J154"/>
  <c r="BK146"/>
  <c r="J141"/>
  <c r="BK137"/>
  <c r="J132"/>
  <c r="J125"/>
  <c i="7" r="J214"/>
  <c r="BK205"/>
  <c r="J201"/>
  <c r="BK199"/>
  <c r="J195"/>
  <c r="J190"/>
  <c r="J182"/>
  <c r="J172"/>
  <c r="BK166"/>
  <c r="BK159"/>
  <c r="J154"/>
  <c r="J146"/>
  <c r="BK141"/>
  <c r="J138"/>
  <c r="BK128"/>
  <c r="BK209"/>
  <c r="BK207"/>
  <c r="J203"/>
  <c r="J199"/>
  <c r="BK195"/>
  <c r="BK190"/>
  <c r="BK182"/>
  <c r="J176"/>
  <c r="BK169"/>
  <c r="J159"/>
  <c r="BK154"/>
  <c r="BK146"/>
  <c r="J141"/>
  <c r="J131"/>
  <c i="8" r="J218"/>
  <c r="BK211"/>
  <c r="BK206"/>
  <c r="J200"/>
  <c r="J195"/>
  <c r="J184"/>
  <c r="BK177"/>
  <c r="J159"/>
  <c r="J154"/>
  <c r="J146"/>
  <c r="BK135"/>
  <c r="BK218"/>
  <c r="J211"/>
  <c r="J206"/>
  <c r="BK200"/>
  <c r="BK195"/>
  <c r="BK190"/>
  <c r="BK184"/>
  <c r="J177"/>
  <c r="BK159"/>
  <c r="BK154"/>
  <c r="BK146"/>
  <c r="BK141"/>
  <c r="BK138"/>
  <c r="J135"/>
  <c r="J128"/>
  <c i="9" r="J198"/>
  <c r="J193"/>
  <c r="BK186"/>
  <c r="J180"/>
  <c r="J173"/>
  <c r="J159"/>
  <c r="J157"/>
  <c r="BK151"/>
  <c r="BK143"/>
  <c r="BK138"/>
  <c r="BK131"/>
  <c r="BK198"/>
  <c r="BK193"/>
  <c r="J186"/>
  <c r="BK180"/>
  <c r="BK173"/>
  <c r="BK159"/>
  <c r="J154"/>
  <c r="BK146"/>
  <c r="BK141"/>
  <c r="BK135"/>
  <c r="J128"/>
  <c i="10" r="J207"/>
  <c r="J200"/>
  <c r="J196"/>
  <c r="BK191"/>
  <c r="J181"/>
  <c r="J176"/>
  <c r="J172"/>
  <c r="J167"/>
  <c r="BK163"/>
  <c r="BK159"/>
  <c r="BK155"/>
  <c r="J149"/>
  <c r="BK145"/>
  <c r="J140"/>
  <c r="J136"/>
  <c r="BK132"/>
  <c r="BK126"/>
  <c r="BK200"/>
  <c r="J193"/>
  <c r="J191"/>
  <c r="J179"/>
  <c r="BK176"/>
  <c r="BK172"/>
  <c r="BK167"/>
  <c r="J163"/>
  <c r="J159"/>
  <c r="J155"/>
  <c r="BK151"/>
  <c r="BK149"/>
  <c r="J145"/>
  <c r="BK140"/>
  <c r="BK136"/>
  <c r="BK134"/>
  <c r="J132"/>
  <c r="BK130"/>
  <c r="J126"/>
  <c r="J124"/>
  <c i="2" l="1" r="P126"/>
  <c r="T126"/>
  <c r="P157"/>
  <c r="T157"/>
  <c r="P168"/>
  <c r="T168"/>
  <c i="3" r="BK127"/>
  <c r="J127"/>
  <c r="J98"/>
  <c r="R127"/>
  <c r="BK235"/>
  <c r="J235"/>
  <c r="J99"/>
  <c r="P235"/>
  <c r="T235"/>
  <c r="P244"/>
  <c r="T244"/>
  <c r="P253"/>
  <c r="R253"/>
  <c r="BK292"/>
  <c r="J292"/>
  <c r="J102"/>
  <c r="R292"/>
  <c r="BK326"/>
  <c r="J326"/>
  <c r="J103"/>
  <c r="T326"/>
  <c r="P355"/>
  <c r="T355"/>
  <c r="P400"/>
  <c r="T400"/>
  <c i="4" r="P123"/>
  <c r="R123"/>
  <c r="BK177"/>
  <c r="J177"/>
  <c r="J99"/>
  <c r="R177"/>
  <c r="T177"/>
  <c r="P191"/>
  <c r="T191"/>
  <c i="5" r="P124"/>
  <c r="T124"/>
  <c r="BK182"/>
  <c r="J182"/>
  <c r="J100"/>
  <c r="R182"/>
  <c r="BK191"/>
  <c r="J191"/>
  <c r="J101"/>
  <c r="T191"/>
  <c i="6" r="P124"/>
  <c r="R124"/>
  <c r="P182"/>
  <c r="T182"/>
  <c r="P190"/>
  <c r="T190"/>
  <c i="7" r="P127"/>
  <c r="R127"/>
  <c r="BK171"/>
  <c r="J171"/>
  <c r="J101"/>
  <c r="R171"/>
  <c r="T171"/>
  <c r="P179"/>
  <c r="R179"/>
  <c i="8" r="P127"/>
  <c r="R127"/>
  <c r="BK189"/>
  <c r="J189"/>
  <c r="J102"/>
  <c r="T189"/>
  <c i="9" r="BK127"/>
  <c r="J127"/>
  <c r="J100"/>
  <c r="T127"/>
  <c r="P175"/>
  <c r="T175"/>
  <c r="P183"/>
  <c r="R183"/>
  <c i="10" r="R123"/>
  <c r="R122"/>
  <c r="BK129"/>
  <c r="R129"/>
  <c r="P171"/>
  <c i="2" r="BK126"/>
  <c r="J126"/>
  <c r="J99"/>
  <c r="R126"/>
  <c r="BK157"/>
  <c r="J157"/>
  <c r="J100"/>
  <c r="R157"/>
  <c r="BK168"/>
  <c r="J168"/>
  <c r="J101"/>
  <c r="R168"/>
  <c i="3" r="P127"/>
  <c r="T127"/>
  <c r="R235"/>
  <c r="BK244"/>
  <c r="J244"/>
  <c r="J100"/>
  <c r="R244"/>
  <c r="BK253"/>
  <c r="J253"/>
  <c r="J101"/>
  <c r="T253"/>
  <c r="P292"/>
  <c r="T292"/>
  <c r="P326"/>
  <c r="R326"/>
  <c r="BK355"/>
  <c r="J355"/>
  <c r="J104"/>
  <c r="R355"/>
  <c r="BK400"/>
  <c r="J400"/>
  <c r="J105"/>
  <c r="R400"/>
  <c i="4" r="BK123"/>
  <c r="J123"/>
  <c r="J98"/>
  <c r="T123"/>
  <c r="T122"/>
  <c r="T121"/>
  <c r="P177"/>
  <c r="BK191"/>
  <c r="J191"/>
  <c r="J100"/>
  <c r="R191"/>
  <c i="5" r="BK124"/>
  <c r="J124"/>
  <c r="J98"/>
  <c r="R124"/>
  <c r="P182"/>
  <c r="T182"/>
  <c r="P191"/>
  <c r="R191"/>
  <c i="6" r="BK124"/>
  <c r="J124"/>
  <c r="J98"/>
  <c r="T124"/>
  <c r="T123"/>
  <c r="T122"/>
  <c r="BK182"/>
  <c r="J182"/>
  <c r="J100"/>
  <c r="R182"/>
  <c r="BK190"/>
  <c r="J190"/>
  <c r="J101"/>
  <c r="R190"/>
  <c i="7" r="BK127"/>
  <c r="J127"/>
  <c r="J100"/>
  <c r="T127"/>
  <c r="P171"/>
  <c r="BK179"/>
  <c r="T179"/>
  <c i="8" r="BK127"/>
  <c r="J127"/>
  <c r="J100"/>
  <c r="T127"/>
  <c r="BK179"/>
  <c r="J179"/>
  <c r="J101"/>
  <c r="P179"/>
  <c r="R179"/>
  <c r="T179"/>
  <c r="P189"/>
  <c r="R189"/>
  <c i="9" r="P127"/>
  <c r="P126"/>
  <c r="P125"/>
  <c i="1" r="AU103"/>
  <c i="9" r="R127"/>
  <c r="BK175"/>
  <c r="J175"/>
  <c r="J101"/>
  <c r="R175"/>
  <c r="BK183"/>
  <c r="J183"/>
  <c r="J102"/>
  <c r="T183"/>
  <c i="10" r="BK123"/>
  <c r="J123"/>
  <c r="J98"/>
  <c r="P123"/>
  <c r="P122"/>
  <c r="T123"/>
  <c r="T122"/>
  <c r="P129"/>
  <c r="P128"/>
  <c r="T129"/>
  <c r="BK171"/>
  <c r="J171"/>
  <c r="J101"/>
  <c r="R171"/>
  <c r="T171"/>
  <c i="6" r="BK179"/>
  <c r="J179"/>
  <c r="J99"/>
  <c i="7" r="BK213"/>
  <c r="J213"/>
  <c r="J103"/>
  <c i="9" r="BK200"/>
  <c r="J200"/>
  <c r="J103"/>
  <c i="2" r="BK184"/>
  <c r="J184"/>
  <c r="J102"/>
  <c r="BK187"/>
  <c r="J187"/>
  <c r="J103"/>
  <c i="4" r="BK258"/>
  <c r="J258"/>
  <c r="J101"/>
  <c i="5" r="BK179"/>
  <c r="J179"/>
  <c r="J99"/>
  <c r="BK227"/>
  <c r="J227"/>
  <c r="J102"/>
  <c i="6" r="BK223"/>
  <c r="J223"/>
  <c r="J102"/>
  <c i="8" r="BK217"/>
  <c r="J217"/>
  <c r="J103"/>
  <c i="10" r="J89"/>
  <c r="BE132"/>
  <c r="BE140"/>
  <c r="BE145"/>
  <c r="BE147"/>
  <c r="BE155"/>
  <c r="BE159"/>
  <c r="BE161"/>
  <c r="BE163"/>
  <c r="BE167"/>
  <c r="BE169"/>
  <c r="BE176"/>
  <c r="BE179"/>
  <c r="BE188"/>
  <c r="BE191"/>
  <c r="BE193"/>
  <c r="BE207"/>
  <c r="E85"/>
  <c r="F92"/>
  <c r="BE124"/>
  <c r="BE126"/>
  <c r="BE130"/>
  <c r="BE134"/>
  <c r="BE136"/>
  <c r="BE138"/>
  <c r="BE142"/>
  <c r="BE149"/>
  <c r="BE151"/>
  <c r="BE153"/>
  <c r="BE157"/>
  <c r="BE165"/>
  <c r="BE172"/>
  <c r="BE174"/>
  <c r="BE181"/>
  <c r="BE196"/>
  <c r="BE198"/>
  <c r="BE200"/>
  <c r="BE204"/>
  <c r="BE210"/>
  <c i="9" r="J91"/>
  <c r="F94"/>
  <c r="E113"/>
  <c r="BE131"/>
  <c r="BE138"/>
  <c r="BE157"/>
  <c r="BE176"/>
  <c r="BE186"/>
  <c r="BE189"/>
  <c r="BE193"/>
  <c r="BE198"/>
  <c r="J94"/>
  <c r="BE128"/>
  <c r="BE135"/>
  <c r="BE141"/>
  <c r="BE143"/>
  <c r="BE146"/>
  <c r="BE151"/>
  <c r="BE154"/>
  <c r="BE159"/>
  <c r="BE167"/>
  <c r="BE173"/>
  <c r="BE180"/>
  <c r="BE184"/>
  <c r="BE195"/>
  <c r="BE201"/>
  <c i="7" r="J179"/>
  <c r="J102"/>
  <c i="8" r="J91"/>
  <c r="J94"/>
  <c r="F122"/>
  <c r="BE135"/>
  <c r="BE138"/>
  <c r="BE141"/>
  <c r="BE146"/>
  <c r="BE151"/>
  <c r="BE154"/>
  <c r="BE157"/>
  <c r="BE159"/>
  <c r="BE168"/>
  <c r="BE190"/>
  <c r="BE195"/>
  <c r="BE197"/>
  <c r="BE206"/>
  <c r="BE211"/>
  <c r="BE215"/>
  <c r="BE218"/>
  <c r="E85"/>
  <c r="BE128"/>
  <c r="BE131"/>
  <c r="BE143"/>
  <c r="BE177"/>
  <c r="BE180"/>
  <c r="BE184"/>
  <c r="BE192"/>
  <c r="BE200"/>
  <c r="BE204"/>
  <c r="BE209"/>
  <c i="7" r="E85"/>
  <c r="F94"/>
  <c r="BE131"/>
  <c r="BE138"/>
  <c r="BE141"/>
  <c r="BE143"/>
  <c r="BE146"/>
  <c r="BE151"/>
  <c r="BE166"/>
  <c r="BE172"/>
  <c r="BE182"/>
  <c r="BE197"/>
  <c r="BE201"/>
  <c r="BE203"/>
  <c r="BE205"/>
  <c r="J91"/>
  <c r="J94"/>
  <c r="BE128"/>
  <c r="BE135"/>
  <c r="BE154"/>
  <c r="BE157"/>
  <c r="BE159"/>
  <c r="BE169"/>
  <c r="BE176"/>
  <c r="BE180"/>
  <c r="BE185"/>
  <c r="BE190"/>
  <c r="BE192"/>
  <c r="BE195"/>
  <c r="BE199"/>
  <c r="BE207"/>
  <c r="BE209"/>
  <c r="BE214"/>
  <c i="6" r="J89"/>
  <c r="J92"/>
  <c r="F119"/>
  <c r="BE135"/>
  <c r="BE139"/>
  <c r="BE143"/>
  <c r="BE154"/>
  <c r="BE157"/>
  <c r="BE159"/>
  <c r="BE180"/>
  <c r="BE183"/>
  <c r="BE195"/>
  <c r="BE205"/>
  <c r="BE207"/>
  <c r="BE209"/>
  <c r="BE211"/>
  <c r="BE219"/>
  <c r="E85"/>
  <c r="BE125"/>
  <c r="BE128"/>
  <c r="BE132"/>
  <c r="BE137"/>
  <c r="BE141"/>
  <c r="BE146"/>
  <c r="BE151"/>
  <c r="BE170"/>
  <c r="BE177"/>
  <c r="BE187"/>
  <c r="BE191"/>
  <c r="BE199"/>
  <c r="BE203"/>
  <c r="BE213"/>
  <c r="BE215"/>
  <c r="BE217"/>
  <c r="BE224"/>
  <c i="4" r="BK122"/>
  <c r="J122"/>
  <c r="J97"/>
  <c i="5" r="E85"/>
  <c r="F92"/>
  <c r="J116"/>
  <c r="J119"/>
  <c r="BE128"/>
  <c r="BE135"/>
  <c r="BE139"/>
  <c r="BE141"/>
  <c r="BE146"/>
  <c r="BE154"/>
  <c r="BE159"/>
  <c r="BE170"/>
  <c r="BE180"/>
  <c r="BE188"/>
  <c r="BE197"/>
  <c r="BE201"/>
  <c r="BE207"/>
  <c r="BE211"/>
  <c r="BE213"/>
  <c r="BE219"/>
  <c r="BE125"/>
  <c r="BE132"/>
  <c r="BE137"/>
  <c r="BE143"/>
  <c r="BE151"/>
  <c r="BE157"/>
  <c r="BE177"/>
  <c r="BE183"/>
  <c r="BE192"/>
  <c r="BE205"/>
  <c r="BE209"/>
  <c r="BE215"/>
  <c r="BE217"/>
  <c r="BE221"/>
  <c r="BE223"/>
  <c r="BE228"/>
  <c i="4" r="E85"/>
  <c r="F92"/>
  <c r="BE124"/>
  <c r="BE127"/>
  <c r="BE136"/>
  <c r="BE142"/>
  <c r="BE145"/>
  <c r="BE151"/>
  <c r="BE159"/>
  <c r="BE175"/>
  <c r="BE178"/>
  <c r="BE182"/>
  <c r="BE187"/>
  <c r="BE189"/>
  <c r="BE192"/>
  <c r="BE206"/>
  <c r="BE214"/>
  <c r="BE218"/>
  <c r="BE220"/>
  <c r="BE232"/>
  <c r="BE234"/>
  <c r="BE238"/>
  <c r="BE240"/>
  <c r="BE246"/>
  <c r="BE248"/>
  <c r="BE256"/>
  <c r="BE259"/>
  <c r="J89"/>
  <c r="J92"/>
  <c r="BE131"/>
  <c r="BE134"/>
  <c r="BE138"/>
  <c r="BE140"/>
  <c r="BE154"/>
  <c r="BE157"/>
  <c r="BE167"/>
  <c r="BE184"/>
  <c r="BE196"/>
  <c r="BE200"/>
  <c r="BE202"/>
  <c r="BE204"/>
  <c r="BE212"/>
  <c r="BE216"/>
  <c r="BE222"/>
  <c r="BE224"/>
  <c r="BE226"/>
  <c r="BE228"/>
  <c r="BE230"/>
  <c r="BE236"/>
  <c r="BE242"/>
  <c r="BE244"/>
  <c r="BE251"/>
  <c i="3" r="E85"/>
  <c r="J89"/>
  <c r="J92"/>
  <c r="BE128"/>
  <c r="BE130"/>
  <c r="BE141"/>
  <c r="BE147"/>
  <c r="BE153"/>
  <c r="BE162"/>
  <c r="BE164"/>
  <c r="BE176"/>
  <c r="BE181"/>
  <c r="BE186"/>
  <c r="BE201"/>
  <c r="BE209"/>
  <c r="BE215"/>
  <c r="BE217"/>
  <c r="BE224"/>
  <c r="BE228"/>
  <c r="BE236"/>
  <c r="BE248"/>
  <c r="BE259"/>
  <c r="BE265"/>
  <c r="BE270"/>
  <c r="BE282"/>
  <c r="BE302"/>
  <c r="BE306"/>
  <c r="BE312"/>
  <c r="BE316"/>
  <c r="BE318"/>
  <c r="BE320"/>
  <c r="BE324"/>
  <c r="BE334"/>
  <c r="BE338"/>
  <c r="BE342"/>
  <c r="BE344"/>
  <c r="BE353"/>
  <c r="BE356"/>
  <c r="BE375"/>
  <c r="BE380"/>
  <c r="BE386"/>
  <c r="BE395"/>
  <c r="BE398"/>
  <c r="BE402"/>
  <c r="F92"/>
  <c r="BE132"/>
  <c r="BE137"/>
  <c r="BE139"/>
  <c r="BE143"/>
  <c r="BE145"/>
  <c r="BE151"/>
  <c r="BE155"/>
  <c r="BE158"/>
  <c r="BE160"/>
  <c r="BE167"/>
  <c r="BE179"/>
  <c r="BE184"/>
  <c r="BE192"/>
  <c r="BE207"/>
  <c r="BE211"/>
  <c r="BE213"/>
  <c r="BE219"/>
  <c r="BE222"/>
  <c r="BE230"/>
  <c r="BE232"/>
  <c r="BE241"/>
  <c r="BE245"/>
  <c r="BE251"/>
  <c r="BE254"/>
  <c r="BE272"/>
  <c r="BE277"/>
  <c r="BE284"/>
  <c r="BE289"/>
  <c r="BE293"/>
  <c r="BE295"/>
  <c r="BE298"/>
  <c r="BE304"/>
  <c r="BE308"/>
  <c r="BE310"/>
  <c r="BE314"/>
  <c r="BE322"/>
  <c r="BE327"/>
  <c r="BE329"/>
  <c r="BE336"/>
  <c r="BE340"/>
  <c r="BE347"/>
  <c r="BE363"/>
  <c r="BE370"/>
  <c r="BE383"/>
  <c r="BE389"/>
  <c r="BE401"/>
  <c i="2" r="E85"/>
  <c r="J89"/>
  <c r="F92"/>
  <c r="J92"/>
  <c r="BE127"/>
  <c r="BE130"/>
  <c r="BE134"/>
  <c r="BE138"/>
  <c r="BE142"/>
  <c r="BE146"/>
  <c r="BE149"/>
  <c r="BE153"/>
  <c r="BE158"/>
  <c r="BE161"/>
  <c r="BE164"/>
  <c r="BE169"/>
  <c r="BE173"/>
  <c r="BE177"/>
  <c r="BE180"/>
  <c r="BE185"/>
  <c r="BE188"/>
  <c r="J34"/>
  <c i="1" r="AW95"/>
  <c i="2" r="F36"/>
  <c i="1" r="BC95"/>
  <c i="2" r="F37"/>
  <c i="1" r="BD95"/>
  <c i="3" r="F37"/>
  <c i="1" r="BD96"/>
  <c i="3" r="F36"/>
  <c i="1" r="BC96"/>
  <c i="4" r="J34"/>
  <c i="1" r="AW97"/>
  <c i="4" r="F37"/>
  <c i="1" r="BD97"/>
  <c i="5" r="F34"/>
  <c i="1" r="BA98"/>
  <c i="5" r="F36"/>
  <c i="1" r="BC98"/>
  <c i="5" r="J34"/>
  <c i="1" r="AW98"/>
  <c i="5" r="F37"/>
  <c i="1" r="BD98"/>
  <c i="6" r="J34"/>
  <c i="1" r="AW99"/>
  <c i="6" r="F35"/>
  <c i="1" r="BB99"/>
  <c i="7" r="F37"/>
  <c i="1" r="BB101"/>
  <c i="7" r="J36"/>
  <c i="1" r="AW101"/>
  <c i="8" r="F36"/>
  <c i="1" r="BA102"/>
  <c i="8" r="F39"/>
  <c i="1" r="BD102"/>
  <c i="9" r="F36"/>
  <c i="1" r="BA103"/>
  <c i="9" r="J36"/>
  <c i="1" r="AW103"/>
  <c i="9" r="F38"/>
  <c i="1" r="BC103"/>
  <c i="10" r="F34"/>
  <c i="1" r="BA104"/>
  <c i="10" r="F37"/>
  <c i="1" r="BD104"/>
  <c i="2" r="F34"/>
  <c i="1" r="BA95"/>
  <c i="2" r="F35"/>
  <c i="1" r="BB95"/>
  <c r="AS94"/>
  <c i="3" r="J34"/>
  <c i="1" r="AW96"/>
  <c i="3" r="F34"/>
  <c i="1" r="BA96"/>
  <c i="3" r="F35"/>
  <c i="1" r="BB96"/>
  <c i="4" r="F34"/>
  <c i="1" r="BA97"/>
  <c i="4" r="F35"/>
  <c i="1" r="BB97"/>
  <c i="4" r="F36"/>
  <c i="1" r="BC97"/>
  <c i="5" r="F35"/>
  <c i="1" r="BB98"/>
  <c i="6" r="F34"/>
  <c i="1" r="BA99"/>
  <c i="6" r="F36"/>
  <c i="1" r="BC99"/>
  <c i="6" r="F37"/>
  <c i="1" r="BD99"/>
  <c i="7" r="F38"/>
  <c i="1" r="BC101"/>
  <c i="7" r="F36"/>
  <c i="1" r="BA101"/>
  <c i="7" r="F39"/>
  <c i="1" r="BD101"/>
  <c i="8" r="F37"/>
  <c i="1" r="BB102"/>
  <c i="8" r="J36"/>
  <c i="1" r="AW102"/>
  <c i="8" r="F38"/>
  <c i="1" r="BC102"/>
  <c i="9" r="F37"/>
  <c i="1" r="BB103"/>
  <c i="9" r="F39"/>
  <c i="1" r="BD103"/>
  <c i="10" r="J34"/>
  <c i="1" r="AW104"/>
  <c i="10" r="F36"/>
  <c i="1" r="BC104"/>
  <c i="10" r="F35"/>
  <c i="1" r="BB104"/>
  <c i="7" l="1" r="T126"/>
  <c r="T125"/>
  <c i="5" r="R123"/>
  <c r="R122"/>
  <c i="3" r="P126"/>
  <c r="P125"/>
  <c i="1" r="AU96"/>
  <c i="2" r="R125"/>
  <c r="R123"/>
  <c i="10" r="BK128"/>
  <c r="J128"/>
  <c r="J99"/>
  <c i="8" r="P126"/>
  <c r="P125"/>
  <c i="1" r="AU102"/>
  <c i="7" r="P126"/>
  <c r="P125"/>
  <c i="1" r="AU101"/>
  <c i="6" r="P123"/>
  <c r="P122"/>
  <c i="1" r="AU99"/>
  <c i="5" r="T123"/>
  <c r="T122"/>
  <c i="4" r="P122"/>
  <c r="P121"/>
  <c i="1" r="AU97"/>
  <c i="2" r="T125"/>
  <c r="T123"/>
  <c i="10" r="T128"/>
  <c r="T121"/>
  <c r="P121"/>
  <c i="1" r="AU104"/>
  <c i="9" r="R126"/>
  <c r="R125"/>
  <c i="8" r="T126"/>
  <c r="T125"/>
  <c i="7" r="BK126"/>
  <c r="J126"/>
  <c r="J99"/>
  <c i="3" r="T126"/>
  <c r="T125"/>
  <c i="10" r="R128"/>
  <c r="R121"/>
  <c i="9" r="T126"/>
  <c r="T125"/>
  <c i="8" r="R126"/>
  <c r="R125"/>
  <c i="7" r="R126"/>
  <c r="R125"/>
  <c i="6" r="R123"/>
  <c r="R122"/>
  <c i="5" r="P123"/>
  <c r="P122"/>
  <c i="1" r="AU98"/>
  <c i="4" r="R122"/>
  <c r="R121"/>
  <c i="3" r="R126"/>
  <c r="R125"/>
  <c i="2" r="P125"/>
  <c r="P123"/>
  <c i="1" r="AU95"/>
  <c i="5" r="BK123"/>
  <c r="J123"/>
  <c r="J97"/>
  <c i="6" r="BK123"/>
  <c r="J123"/>
  <c r="J97"/>
  <c i="8" r="BK126"/>
  <c r="J126"/>
  <c r="J99"/>
  <c i="10" r="BK122"/>
  <c r="J122"/>
  <c r="J97"/>
  <c r="J129"/>
  <c r="J100"/>
  <c i="2" r="BK125"/>
  <c r="J125"/>
  <c r="J98"/>
  <c i="3" r="BK126"/>
  <c r="J126"/>
  <c r="J97"/>
  <c i="9" r="BK126"/>
  <c r="J126"/>
  <c r="J99"/>
  <c i="4" r="BK121"/>
  <c r="J121"/>
  <c r="J96"/>
  <c i="2" r="J33"/>
  <c i="1" r="AV95"/>
  <c r="AT95"/>
  <c i="3" r="F33"/>
  <c i="1" r="AZ96"/>
  <c i="4" r="J33"/>
  <c i="1" r="AV97"/>
  <c r="AT97"/>
  <c i="5" r="F33"/>
  <c i="1" r="AZ98"/>
  <c i="6" r="F33"/>
  <c i="1" r="AZ99"/>
  <c i="7" r="F35"/>
  <c i="1" r="AZ101"/>
  <c i="8" r="J35"/>
  <c i="1" r="AV102"/>
  <c r="AT102"/>
  <c r="BB100"/>
  <c r="AX100"/>
  <c r="BA100"/>
  <c r="AW100"/>
  <c r="BC100"/>
  <c r="AY100"/>
  <c i="9" r="J35"/>
  <c i="1" r="AV103"/>
  <c r="AT103"/>
  <c i="10" r="J33"/>
  <c i="1" r="AV104"/>
  <c r="AT104"/>
  <c i="2" r="F33"/>
  <c i="1" r="AZ95"/>
  <c i="3" r="J33"/>
  <c i="1" r="AV96"/>
  <c r="AT96"/>
  <c i="4" r="F33"/>
  <c i="1" r="AZ97"/>
  <c i="5" r="J33"/>
  <c i="1" r="AV98"/>
  <c r="AT98"/>
  <c i="6" r="J33"/>
  <c i="1" r="AV99"/>
  <c r="AT99"/>
  <c i="7" r="J35"/>
  <c i="1" r="AV101"/>
  <c r="AT101"/>
  <c i="8" r="F35"/>
  <c i="1" r="AZ102"/>
  <c i="9" r="F35"/>
  <c i="1" r="AZ103"/>
  <c r="BD100"/>
  <c i="10" r="F33"/>
  <c i="1" r="AZ104"/>
  <c i="7" l="1" r="BK125"/>
  <c r="J125"/>
  <c r="J98"/>
  <c i="9" r="BK125"/>
  <c r="J125"/>
  <c r="J98"/>
  <c i="2" r="BK123"/>
  <c r="J123"/>
  <c r="J96"/>
  <c i="3" r="BK125"/>
  <c r="J125"/>
  <c r="J96"/>
  <c i="5" r="BK122"/>
  <c r="J122"/>
  <c r="J96"/>
  <c i="6" r="BK122"/>
  <c r="J122"/>
  <c i="8" r="BK125"/>
  <c r="J125"/>
  <c r="J98"/>
  <c i="10" r="BK121"/>
  <c r="J121"/>
  <c i="1" r="AU100"/>
  <c i="6" r="J30"/>
  <c i="1" r="AG99"/>
  <c i="10" r="J30"/>
  <c i="1" r="AG104"/>
  <c i="4" r="J30"/>
  <c i="1" r="AG97"/>
  <c r="AZ100"/>
  <c r="AV100"/>
  <c r="AT100"/>
  <c r="BC94"/>
  <c r="W32"/>
  <c r="BA94"/>
  <c r="W30"/>
  <c r="BB94"/>
  <c r="W31"/>
  <c r="BD94"/>
  <c r="W33"/>
  <c i="10" l="1" r="J39"/>
  <c i="6" r="J39"/>
  <c r="J96"/>
  <c i="10" r="J96"/>
  <c i="4" r="J39"/>
  <c i="1" r="AN97"/>
  <c r="AN104"/>
  <c r="AN99"/>
  <c r="AU94"/>
  <c i="8" r="J32"/>
  <c i="1" r="AG102"/>
  <c i="7" r="J32"/>
  <c i="1" r="AG101"/>
  <c r="AN101"/>
  <c i="2" r="J30"/>
  <c i="1" r="AG95"/>
  <c r="AY94"/>
  <c r="AX94"/>
  <c r="AW94"/>
  <c r="AK30"/>
  <c i="9" r="J32"/>
  <c i="1" r="AG103"/>
  <c i="3" r="J30"/>
  <c i="1" r="AG96"/>
  <c i="5" r="J30"/>
  <c i="1" r="AG98"/>
  <c r="AZ94"/>
  <c r="W29"/>
  <c i="7" l="1" r="J41"/>
  <c i="2" r="J39"/>
  <c i="5" r="J39"/>
  <c i="3" r="J39"/>
  <c i="8" r="J41"/>
  <c i="9" r="J41"/>
  <c i="1" r="AN95"/>
  <c r="AN102"/>
  <c r="AN103"/>
  <c r="AN96"/>
  <c r="AN98"/>
  <c r="AG100"/>
  <c r="AV94"/>
  <c r="AK29"/>
  <c l="1" r="AN100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<sst xmlns="http://schemas.openxmlformats.org/spreadsheetml/2006/main">
  <si>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</si>
  <si>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</si>
  <si>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</si>
  <si>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</si>
  <si>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</si>
  <si>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{09ef87f5-6f84-41a9-9daf-bdd0e7396f8b}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</si>
  <si>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</si>
  <si>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</si>
  <si>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</si>
  <si>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</si>
  <si>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</si>
  <si>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</si>
  <si>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</si>
  <si>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</si>
  <si>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</si>
  <si>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</si>
  <si>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</si>
  <si>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místní komunikace ulice Sídliště v úseku od REPROGENu po čp. 1158 Třeboň</t>
  </si>
  <si>
    <t>KSO:</t>
  </si>
  <si>
    <t>CC-CZ:</t>
  </si>
  <si>
    <t>Místo:</t>
  </si>
  <si>
    <t>Třeboň</t>
  </si>
  <si>
    <t>Datum:</t>
  </si>
  <si>
    <t>11. 9. 2025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</si>
  <si>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</si>
  <si>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</si>
  <si>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</si>
  <si>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</si>
  <si>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</si>
  <si>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</si>
  <si>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</si>
  <si>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</si>
  <si>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</si>
  <si>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</si>
  <si>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</si>
  <si>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</si>
  <si>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</si>
  <si>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Doplnění přepravy.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</si>
  <si>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</si>
  <si>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</si>
  <si>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</si>
  <si>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</si>
  <si>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</si>
  <si>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</si>
  <si>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</si>
  <si>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</si>
  <si>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</si>
  <si>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</si>
  <si>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</si>
  <si>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</si>
  <si>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</si>
  <si>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</si>
  <si>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</si>
  <si>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</si>
  <si>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</si>
  <si>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</si>
  <si>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</si>
  <si>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</si>
  <si>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</si>
  <si>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</si>
  <si>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</si>
  <si>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</si>
  <si>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</si>
  <si>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</si>
  <si>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</si>
  <si>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</si>
  <si>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</si>
  <si>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</si>
  <si>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</si>
  <si>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</si>
  <si>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</si>
  <si>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</si>
  <si>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</si>
  <si>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</si>
  <si>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</si>
  <si>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</si>
  <si>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</si>
  <si>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</si>
  <si>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</si>
  <si>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</si>
  <si>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</si>
  <si>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</si>
  <si>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</si>
  <si>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</si>
  <si>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</si>
  <si>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</si>
  <si>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</si>
  <si>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{b1f6a8de-2fb6-485b-9747-756c5ea0fe25}</t>
  </si>
  <si>
    <t>2</t>
  </si>
  <si>
    <t>101</t>
  </si>
  <si>
    <t>Místní komunikace</t>
  </si>
  <si>
    <t>{996b8b81-b738-49f0-bc12-d7c37121b85f}</t>
  </si>
  <si>
    <t>822 27 72</t>
  </si>
  <si>
    <t>301</t>
  </si>
  <si>
    <t>Vodovod</t>
  </si>
  <si>
    <t>{66ba7159-2276-454d-892c-3266c7ca531a}</t>
  </si>
  <si>
    <t>827 11 12</t>
  </si>
  <si>
    <t>302</t>
  </si>
  <si>
    <t>Splašková kanalizace</t>
  </si>
  <si>
    <t>{be8e4592-ea13-40a0-aad7-94f7ae82ddcf}</t>
  </si>
  <si>
    <t>303</t>
  </si>
  <si>
    <t>Dešťová kanalizace</t>
  </si>
  <si>
    <t>{17a5ff35-b31f-458a-8555-21e5b3f15d25}</t>
  </si>
  <si>
    <t>304</t>
  </si>
  <si>
    <t>Vodovodní a kanalizační přípojky</t>
  </si>
  <si>
    <t>{df217850-addc-471a-92ae-e311a9489af2}</t>
  </si>
  <si>
    <t>304a</t>
  </si>
  <si>
    <t>Vodovodní přípojky</t>
  </si>
  <si>
    <t>Soupis</t>
  </si>
  <si>
    <t>{5dc034c5-a650-4111-9bca-1d04c7f9a1dd}</t>
  </si>
  <si>
    <t>304b</t>
  </si>
  <si>
    <t>Kanalizační splaškové přípojky</t>
  </si>
  <si>
    <t>{c746dbfa-019b-44b6-9a9e-2f71a3291467}</t>
  </si>
  <si>
    <t>304c</t>
  </si>
  <si>
    <t>Kanalizační dešťové přípojky</t>
  </si>
  <si>
    <t>{70a0aeeb-0805-4782-857f-b7337cc929ba}</t>
  </si>
  <si>
    <t>401</t>
  </si>
  <si>
    <t>Veřejné osvětlení</t>
  </si>
  <si>
    <t>{d60845f5-f55d-4f0d-aa53-7b52680906ac}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</si>
  <si>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</si>
  <si>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</si>
  <si>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</si>
  <si>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</si>
  <si>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</si>
  <si>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</si>
  <si>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</si>
  <si>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</si>
  <si>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</si>
  <si>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</si>
  <si>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</si>
  <si>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</si>
  <si>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</si>
  <si>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</si>
  <si>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</si>
  <si>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</si>
  <si>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</si>
  <si>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</si>
  <si>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</si>
  <si>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</si>
  <si>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</si>
  <si>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</si>
  <si>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</si>
  <si>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</si>
  <si>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</si>
  <si>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</si>
  <si>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</si>
  <si>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</si>
  <si>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</si>
  <si>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</si>
  <si>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</si>
  <si>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</si>
  <si>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</si>
  <si>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</si>
  <si>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</si>
  <si>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</si>
  <si>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</si>
  <si>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</si>
  <si>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</si>
  <si>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Geotechnický průzkum</t>
  </si>
  <si>
    <t>kpl</t>
  </si>
  <si>
    <t>CS ÚRS 2025 01</t>
  </si>
  <si>
    <t>1024</t>
  </si>
  <si>
    <t>1453692752</t>
  </si>
  <si>
    <t>VV</t>
  </si>
  <si>
    <t>prohlídka a posouzení podloží pozemních komunkací geotechnikem včetně návrhu opatření</t>
  </si>
  <si>
    <t>"pro stavbu jako celek" 1</t>
  </si>
  <si>
    <t>012203000</t>
  </si>
  <si>
    <t>Zeměměřičské práce před výstavbou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</si>
  <si>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</si>
  <si>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</si>
  <si>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</si>
  <si>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</si>
  <si>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</si>
  <si>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Zeměměřičské práce při provádění stavby</t>
  </si>
  <si>
    <t>974534337</t>
  </si>
  <si>
    <t xml:space="preserve">Zaměření skutečného provedení stavby polohopisu a výškopisu, které bude sloužit jako podklad </t>
  </si>
  <si>
    <t>pro vyhotovení dokumentací skutečného provedení dle následujících položek</t>
  </si>
  <si>
    <t>"pro objekty PK, vodohosp. objekty a veřejné osvětlení jako celek" 1</t>
  </si>
  <si>
    <t>013254000.1</t>
  </si>
  <si>
    <t>Dokumentace skutečného provedení stavby</t>
  </si>
  <si>
    <t>-232952338</t>
  </si>
  <si>
    <t xml:space="preserve">vypracování  dokumentace skutečného provedení stavby</t>
  </si>
  <si>
    <t>pro objekty PK, vodohosp. objekty a veřejné osvětlení jako celek v tištěné podobě pro potřeby archivace a následného správce</t>
  </si>
  <si>
    <t>"PD ve 4 vyhotoveních" 1</t>
  </si>
  <si>
    <t>013254000w.1</t>
  </si>
  <si>
    <t>-183049993</t>
  </si>
  <si>
    <t>Vypracování dokumentace skutečného provedení stavby v elektronické podobě</t>
  </si>
  <si>
    <t>polohopisu a výškopisu ve formátu JVF pro vedení digitálně technické mapy Jihočeského kraje včetně jejího odeslání na Krajský úřad Jihočeského kraje.</t>
  </si>
  <si>
    <t>6</t>
  </si>
  <si>
    <t>013294000</t>
  </si>
  <si>
    <t>Ostatní dokumentace stavby</t>
  </si>
  <si>
    <t>522170879</t>
  </si>
  <si>
    <t>realizační dokumentace dle potřeby zhotovitele</t>
  </si>
  <si>
    <t>7</t>
  </si>
  <si>
    <t>013294000w</t>
  </si>
  <si>
    <t>-1496303368</t>
  </si>
  <si>
    <t xml:space="preserve">polohopisu a výškopisu sítí  ve formátu JVF pro potřeby objednatele</t>
  </si>
  <si>
    <t>8</t>
  </si>
  <si>
    <t>013294000ww</t>
  </si>
  <si>
    <t>1648613998</t>
  </si>
  <si>
    <t xml:space="preserve">polohopisu a výškopisu komunikací a sítí  ve formátu DWG a DGN  pro vedení digitálně technické mapy města Třeboně pro potřeby objednatele</t>
  </si>
  <si>
    <t>VRN3</t>
  </si>
  <si>
    <t>Zařízení staveniště</t>
  </si>
  <si>
    <t>9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</si>
  <si>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</si>
  <si>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</si>
  <si>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</si>
  <si>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</si>
  <si>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</si>
  <si>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10</t>
  </si>
  <si>
    <t>034203000</t>
  </si>
  <si>
    <t>Opatření na ochranu pozemků sousedních se staveništěm</t>
  </si>
  <si>
    <t>-986983380</t>
  </si>
  <si>
    <t>Vypracování pasportu statického stavu přilehlé zástavby a opěrných zdí</t>
  </si>
  <si>
    <t>11</t>
  </si>
  <si>
    <t>034303000</t>
  </si>
  <si>
    <t>Dopravní značení na staveništi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</si>
  <si>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</si>
  <si>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</si>
  <si>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</si>
  <si>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</si>
  <si>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</si>
  <si>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12</t>
  </si>
  <si>
    <t>043103000w</t>
  </si>
  <si>
    <t>Zkoušky bez rozlišení -Zkoušky materiálů zkušebnou zhotovitele</t>
  </si>
  <si>
    <t>-1971255087</t>
  </si>
  <si>
    <t xml:space="preserve">zajištění všech zkoušek materiálů  dle požadavků TKP a ZTKP</t>
  </si>
  <si>
    <t>"Zkoušky materiálů zhotovitelem, pro stavbu jako celek" 1</t>
  </si>
  <si>
    <t>včetně zkoušek vzorkování dle vyhl. č. 283/2023 Sb.</t>
  </si>
  <si>
    <t>13</t>
  </si>
  <si>
    <t>043103000w1</t>
  </si>
  <si>
    <t>Zkoušky bez rozlišení -Zkoušky materiálů nezávislou zkušebnou</t>
  </si>
  <si>
    <t>Kč</t>
  </si>
  <si>
    <t>-508693731</t>
  </si>
  <si>
    <t>"bere se pro stavbu jako celek" 7000</t>
  </si>
  <si>
    <t>Čerpat po odsouhlasení TDI.</t>
  </si>
  <si>
    <t>14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</si>
  <si>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</si>
  <si>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</si>
  <si>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</si>
  <si>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</si>
  <si>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</si>
  <si>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043194000w1</t>
  </si>
  <si>
    <t>Ostatní zkoušky - Zkoušky konstrukcí a prací nezávislou zkušebnou</t>
  </si>
  <si>
    <t>1686548342</t>
  </si>
  <si>
    <t>"bere se pro celou stavbu jako celek" 7000</t>
  </si>
  <si>
    <t>VRN5</t>
  </si>
  <si>
    <t>Finanční náklady</t>
  </si>
  <si>
    <t>16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</si>
  <si>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</si>
  <si>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</si>
  <si>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</si>
  <si>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</si>
  <si>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</si>
  <si>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</si>
  <si>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17</t>
  </si>
  <si>
    <t>091003000w</t>
  </si>
  <si>
    <t>Ostatní náklady - další opatření na BOZP při práci na staveništi</t>
  </si>
  <si>
    <t>-364273459</t>
  </si>
  <si>
    <t>101 - Místní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</si>
  <si>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</si>
  <si>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</si>
  <si>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</si>
  <si>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</si>
  <si>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</si>
  <si>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</si>
  <si>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</si>
  <si>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</si>
  <si>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</si>
  <si>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</si>
  <si>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</si>
  <si>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</si>
  <si>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</si>
  <si>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</si>
  <si>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m2</t>
  </si>
  <si>
    <t>2032908130</t>
  </si>
  <si>
    <t>"odstranění bet. dlažby 500/500, dle výk. výměr" 53,53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</si>
  <si>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</si>
  <si>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</si>
  <si>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-1001493396</t>
  </si>
  <si>
    <t>"odstranění povrchu sjezdu, dle výk. výměr" 7,57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</si>
  <si>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</si>
  <si>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</si>
  <si>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-334057769</t>
  </si>
  <si>
    <t>"odstranění bet.dlažby 500/500, dle výk. výměr" 53,53</t>
  </si>
  <si>
    <t>"odstranění vozovky dle výk. výměr" 289,06</t>
  </si>
  <si>
    <t>50% se použije do výměny AZ</t>
  </si>
  <si>
    <t>Součet</t>
  </si>
  <si>
    <t>113154512</t>
  </si>
  <si>
    <t>Frézování živičného podkladu nebo krytu s naložením hmot na dopravní prostředek plochy do 500 m2 pruhu šířky do 0,5 m, tloušťky vrstvy 40 mm</t>
  </si>
  <si>
    <t>590669120</t>
  </si>
  <si>
    <t>"uvažuje se pro povrch úpravu vozovky, dle výk. výměr" 17,9</t>
  </si>
  <si>
    <t>113154528</t>
  </si>
  <si>
    <t>Frézování živičného podkladu nebo krytu s naložením hmot na dopravní prostředek plochy do 500 m2 pruhu šířky přes 0,5 m, tloušťky vrstvy 100 mm</t>
  </si>
  <si>
    <t>-1198803872</t>
  </si>
  <si>
    <t>"odstranění vozovky frézováním tl. 100 mm, dle výk. výměr" 289,06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</si>
  <si>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</si>
  <si>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</si>
  <si>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</si>
  <si>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1045617037</t>
  </si>
  <si>
    <t>"Vytrhání betonových obrubníků silničních stojatých dle výk. výměr" 63</t>
  </si>
  <si>
    <t>113204111</t>
  </si>
  <si>
    <t>Vytrhání obrub s vybouráním lože, s přemístěním hmot na skládku na vzdálenost do 3 m nebo s naložením na dopravní prostředek záhonových</t>
  </si>
  <si>
    <t>2013620907</t>
  </si>
  <si>
    <t>"Vytrhání betonových obrubníků parkových dle výk. výměr" 13,16</t>
  </si>
  <si>
    <t>121151103</t>
  </si>
  <si>
    <t>Sejmutí ornice strojně při souvislé ploše do 100 m2, tl. vrstvy do 200 mm</t>
  </si>
  <si>
    <t>-579185262</t>
  </si>
  <si>
    <t>"odhumusování tl. 0.1 m dle výk. výměr" 66,13</t>
  </si>
  <si>
    <t>122251104</t>
  </si>
  <si>
    <t>Odkopávky a prokopávky nezapažené strojně v hornině třídy těžitelnosti I skupiny 3 přes 100 do 500 m3</t>
  </si>
  <si>
    <t>m3</t>
  </si>
  <si>
    <t>-328410005</t>
  </si>
  <si>
    <t>"výkop pro nové konstrukce dle výk. výměr" 144,61</t>
  </si>
  <si>
    <t>"výkop pro výměnu zeminy dle výk. výměr" 126,92</t>
  </si>
  <si>
    <t>129001101</t>
  </si>
  <si>
    <t>Příplatek k cenám vykopávek za ztížení vykopávky v blízkosti podzemního vedení nebo výbušnin v horninách jakékoliv třídy</t>
  </si>
  <si>
    <t>738686993</t>
  </si>
  <si>
    <t>"bere se cca 50% odkopávky" 271,53*0,5</t>
  </si>
  <si>
    <t>132251101</t>
  </si>
  <si>
    <t>Hloubení nezapažených rýh šířky do 800 mm strojně s urovnáním dna do předepsaného profilu a spádu v hornině třídy těžitelnosti I skupiny 3 do 20 m3</t>
  </si>
  <si>
    <t>666211055</t>
  </si>
  <si>
    <t xml:space="preserve">"pro drenáž DN100  š. 0.5, prům. hl. 0.5, délka dle výk. výměr" 0,5*0,5*67,2</t>
  </si>
  <si>
    <t>132254201</t>
  </si>
  <si>
    <t>Hloubení zapažených rýh šířky přes 800 do 2 000 mm strojně s urovnáním dna do předepsaného profilu a spádu v hornině třídy těžitelnosti I skupiny 3 do 20 m3</t>
  </si>
  <si>
    <t>-1599175315</t>
  </si>
  <si>
    <t xml:space="preserve">výkop pro přípojky ul. vpustí  šířka rýhy 0,9 m</t>
  </si>
  <si>
    <t>"bere se prům. hl. 1,0 m pod plání " 1,0*0,9*1,8</t>
  </si>
  <si>
    <t>133254101</t>
  </si>
  <si>
    <t>Hloubení zapažených šachet strojně v hornině třídy těžitelnosti I skupiny 3 do 20 m3</t>
  </si>
  <si>
    <t>-448183291</t>
  </si>
  <si>
    <t>"pro jednoduché ul. vpusti, půdor. 1,2x1,2m, cca hl. 1,9m pod plání " 1,2*1,2*1,9*1</t>
  </si>
  <si>
    <t>151101101</t>
  </si>
  <si>
    <t>Zřízení pažení a rozepření stěn rýh pro podzemní vedení příložné pro jakoukoliv mezerovitost, hloubky do 2 m</t>
  </si>
  <si>
    <t>-1558145004</t>
  </si>
  <si>
    <t>"Pro šachty uličních vpustí pod plání" 1,2*4*1,9*1</t>
  </si>
  <si>
    <t>151101111</t>
  </si>
  <si>
    <t>Odstranění pažení a rozepření stěn rýh pro podzemní vedení s uložením materiálu na vzdálenost do 3 m od kraje výkopu příložné, hloubky do 2 m</t>
  </si>
  <si>
    <t>-240507331</t>
  </si>
  <si>
    <t>"dle zřízení" 9,12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</si>
  <si>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</si>
  <si>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</si>
  <si>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1443379047</t>
  </si>
  <si>
    <t>přebytečná ornice na deponii stavebníka do 3 km</t>
  </si>
  <si>
    <t>(66,13*0,1)-(3,1*0,1+2,99*0,1)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</si>
  <si>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</si>
  <si>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</si>
  <si>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-476592062</t>
  </si>
  <si>
    <t xml:space="preserve">přebytečná zemina z výkopů, </t>
  </si>
  <si>
    <t>uvažován odvoz na recyklační centrum do 20 km</t>
  </si>
  <si>
    <t>"odkopávka" 271,53</t>
  </si>
  <si>
    <t>"rýhy" 16,8+1,62</t>
  </si>
  <si>
    <t>"šachty" 2,736</t>
  </si>
  <si>
    <t>"odečte se zásyp" -2,847</t>
  </si>
  <si>
    <t>"odečte se dod. násyp" -3,45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</si>
  <si>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</si>
  <si>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</si>
  <si>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</si>
  <si>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1330613470</t>
  </si>
  <si>
    <t>"dle přemístění" 286,389*(20-10)</t>
  </si>
  <si>
    <t>19</t>
  </si>
  <si>
    <t>171201231</t>
  </si>
  <si>
    <t>Poplatek za uložení stavebního odpadu na recyklační skládce (skládkovné) zeminy a kamení zatříděného do Katalogu odpadů pod kódem 17 05 04</t>
  </si>
  <si>
    <t>t</t>
  </si>
  <si>
    <t>1855243398</t>
  </si>
  <si>
    <t>"přebytečná zemina dle přepravy" 286,389*1,8</t>
  </si>
  <si>
    <t>20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</si>
  <si>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</si>
  <si>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</si>
  <si>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-1151528357</t>
  </si>
  <si>
    <t>"pro dodatečný násyp dle výk. výměr" 3,45</t>
  </si>
  <si>
    <t>využije se vhodná zemina z výkopů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</si>
  <si>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</si>
  <si>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</si>
  <si>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-2142317063</t>
  </si>
  <si>
    <t>"násyp výměny zeminy AZ, tl.400 mm, dle výk.výměr" 126,92</t>
  </si>
  <si>
    <t>22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</si>
  <si>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</si>
  <si>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</si>
  <si>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</si>
  <si>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</si>
  <si>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</si>
  <si>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126,92*2,0</t>
  </si>
  <si>
    <t>"odečte se vybouraný podklad z vozovky, 50%" -58,24*0,5</t>
  </si>
  <si>
    <t>vykazovat dle skutečnosti</t>
  </si>
  <si>
    <t>23</t>
  </si>
  <si>
    <t>174101101</t>
  </si>
  <si>
    <t>Zásyp sypaninou z jakékoliv horniny strojně s uložením výkopku ve vrstvách se zhutněním jam, šachet, rýh nebo kolem objektů v těchto vykopávkách</t>
  </si>
  <si>
    <t>100568210</t>
  </si>
  <si>
    <t>"výkop rýh do pro přípojky" 1,62</t>
  </si>
  <si>
    <t>"výkop šachet" 2,736</t>
  </si>
  <si>
    <t>"odečte se obsyp přípojek vč. potrubí" -0,81</t>
  </si>
  <si>
    <t xml:space="preserve">odečte se zemina vytlačená tělesy ul. vpustí </t>
  </si>
  <si>
    <t>-0,3*0,3*3,14*1,9*1</t>
  </si>
  <si>
    <t>odečte se lože pro potrubí</t>
  </si>
  <si>
    <t>-0,9*0,1*1,8</t>
  </si>
  <si>
    <t>24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</si>
  <si>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</si>
  <si>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</si>
  <si>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-472783130</t>
  </si>
  <si>
    <t>přípojky do výšky 0,3 m nad povrch potrubí</t>
  </si>
  <si>
    <t>"De200" (0,20+0,3)*0,9*1,8</t>
  </si>
  <si>
    <t>odečte se zemina vytlačená potrubím</t>
  </si>
  <si>
    <t>"De200" -(0,1*0,1)*3,14*1,8</t>
  </si>
  <si>
    <t>25</t>
  </si>
  <si>
    <t>58331351</t>
  </si>
  <si>
    <t>kamenivo těžené drobné frakce 0/4</t>
  </si>
  <si>
    <t>-1644726491</t>
  </si>
  <si>
    <t>"pro obsyp, cca 2,0 t/m3" 0,753*2,0</t>
  </si>
  <si>
    <t>26</t>
  </si>
  <si>
    <t>181351003</t>
  </si>
  <si>
    <t>Rozprostření a urovnání ornice v rovině nebo ve svahu sklonu do 1:5 strojně při souvislé ploše do 100 m2, tl. vrstvy do 200 mm</t>
  </si>
  <si>
    <t>590308626</t>
  </si>
  <si>
    <t>"ohumusování v rovině tl.100 mm dle výk. výměr" 3,1</t>
  </si>
  <si>
    <t>27</t>
  </si>
  <si>
    <t>182201101</t>
  </si>
  <si>
    <t>Svahování trvalých svahů do projektovaných profilů strojně s potřebným přemístěním výkopku při svahování násypů v jakékoliv hornině</t>
  </si>
  <si>
    <t>1061559051</t>
  </si>
  <si>
    <t>"dle ohumusování ve svahu, dle výk.výměr" 2,99</t>
  </si>
  <si>
    <t>28</t>
  </si>
  <si>
    <t>182351023</t>
  </si>
  <si>
    <t>Rozprostření a urovnání ornice ve svahu sklonu přes 1:5 strojně při souvislé ploše do 100 m2, tl. vrstvy do 200 mm</t>
  </si>
  <si>
    <t>-1822474118</t>
  </si>
  <si>
    <t>"ohumusování ve svahu tl.100 mm dle výk. výměr" 2,99</t>
  </si>
  <si>
    <t>29</t>
  </si>
  <si>
    <t>181411131</t>
  </si>
  <si>
    <t>Založení trávníku na půdě předem připravené plochy do 1000 m2 výsevem včetně utažení parkového v rovině nebo na svahu do 1:5</t>
  </si>
  <si>
    <t>998714460</t>
  </si>
  <si>
    <t>"dle ohumusování v rovině dle výk. výměr" 3,1</t>
  </si>
  <si>
    <t>30</t>
  </si>
  <si>
    <t>181411132</t>
  </si>
  <si>
    <t>Založení trávníku na půdě předem připravené plochy do 1000 m2 výsevem včetně utažení parkového na svahu přes 1:5 do 1:2</t>
  </si>
  <si>
    <t>1926804513</t>
  </si>
  <si>
    <t>"dle ohumusování ve svahu dle výk. výměr" 2,99</t>
  </si>
  <si>
    <t>31</t>
  </si>
  <si>
    <t>00572410</t>
  </si>
  <si>
    <t>osivo směs travní parková</t>
  </si>
  <si>
    <t>kg</t>
  </si>
  <si>
    <t>-1124438157</t>
  </si>
  <si>
    <t>dle ohumusování dle výk. výměr, cca 0.03 kg/m2</t>
  </si>
  <si>
    <t>(3,1+2,99)*0,03</t>
  </si>
  <si>
    <t>32</t>
  </si>
  <si>
    <t>181951111</t>
  </si>
  <si>
    <t>Úprava pláně vyrovnáním výškových rozdílů strojně v hornině třídy těžitelnosti I, skupiny 1 až 3 bez zhutnění</t>
  </si>
  <si>
    <t>2100996507</t>
  </si>
  <si>
    <t>"uvažuje se pro plochy ohumusování v rovině dle výk. výměr" 3,1</t>
  </si>
  <si>
    <t>33</t>
  </si>
  <si>
    <t>181152302</t>
  </si>
  <si>
    <t>Úprava pláně na stavbách silnic a dálnic strojně v zářezech mimo skalních se zhutněním</t>
  </si>
  <si>
    <t>-746915973</t>
  </si>
  <si>
    <t xml:space="preserve">"plocha  parapláně, dle výk. výměr" (126,92/0,4)+(67,2*0,5)</t>
  </si>
  <si>
    <t>"plocha pláně, dle výk. výměr" 350,9</t>
  </si>
  <si>
    <t>34</t>
  </si>
  <si>
    <t>184818232</t>
  </si>
  <si>
    <t>Ochrana kmene bedněním před poškozením stavebním provozem zřízení včetně odstranění výšky bednění do 2 m průměru kmene přes 300 do 500 mm</t>
  </si>
  <si>
    <t>kus</t>
  </si>
  <si>
    <t>517011532</t>
  </si>
  <si>
    <t>"ochrana před poškozením kmene v blízkosti stavby" 4</t>
  </si>
  <si>
    <t>35</t>
  </si>
  <si>
    <t>184818233</t>
  </si>
  <si>
    <t>Ochrana kmene bedněním před poškozením stavebním provozem zřízení včetně odstranění výšky bednění do 2 m průměru kmene přes 500 do 700 mm</t>
  </si>
  <si>
    <t>-1446342466</t>
  </si>
  <si>
    <t>"ochrana před poškozením kmene v blízkosti stavby" 1</t>
  </si>
  <si>
    <t>36</t>
  </si>
  <si>
    <t>185804311</t>
  </si>
  <si>
    <t>Zalití rostlin vodou plochy záhonů jednotlivě do 20 m2</t>
  </si>
  <si>
    <t>458163185</t>
  </si>
  <si>
    <t>uvažuje se 10x po 10 l na 1 m2 travnatých ploch</t>
  </si>
  <si>
    <t>(3,1+2,99)*10*10*0,001</t>
  </si>
  <si>
    <t>Zakládání</t>
  </si>
  <si>
    <t>37</t>
  </si>
  <si>
    <t>211561111</t>
  </si>
  <si>
    <t>Výplň kamenivem do rýh odvodňovacích žeber nebo trativodů bez zhutnění, s úpravou povrchu výplně kamenivem hrubým drceným frakce 4 až 16 mm</t>
  </si>
  <si>
    <t>1327113568</t>
  </si>
  <si>
    <t>"pro DN100, uvažovaná fr.8/16, dle výk.výměr" 0,5*0,5*67,2</t>
  </si>
  <si>
    <t>uvažuje se výplň drenážních žeber nezapočtená v pol. č. 212752101</t>
  </si>
  <si>
    <t>"odečte se obsyp započtený v pol. č. 212752101, 0.1 m3/m" -67,2*0,1</t>
  </si>
  <si>
    <t>38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</si>
  <si>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</si>
  <si>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</si>
  <si>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433983656</t>
  </si>
  <si>
    <t>"drenáž dle výk.výměr" 67,2</t>
  </si>
  <si>
    <t>součástí položky je obsyp kamenivem v množstí 0.1m3/m</t>
  </si>
  <si>
    <t>Vodorovné konstrukce</t>
  </si>
  <si>
    <t>39</t>
  </si>
  <si>
    <t>451572111</t>
  </si>
  <si>
    <t>Lože pod potrubí, stoky a drobné objekty v otevřeném výkopu z kameniva drobného těženého 0 až 4 mm</t>
  </si>
  <si>
    <t>1178178458</t>
  </si>
  <si>
    <t>pod přípojky dle výkazu výměr</t>
  </si>
  <si>
    <t>"kubatura" 0,9*0,1*1,8</t>
  </si>
  <si>
    <t>40</t>
  </si>
  <si>
    <t>452112122</t>
  </si>
  <si>
    <t>Osazení betonových dílců prstenců nebo rámů pod poklopy a mříže, výšky přes 100 do 200 mm</t>
  </si>
  <si>
    <t>1430797421</t>
  </si>
  <si>
    <t>pro nové uliční vpusti</t>
  </si>
  <si>
    <t>"dle výk. výměr" 1</t>
  </si>
  <si>
    <t>41</t>
  </si>
  <si>
    <t>592238640</t>
  </si>
  <si>
    <t>prstenec pro uliční vpusť vyrovnávací betonový 390x60x130mm</t>
  </si>
  <si>
    <t>-1026569966</t>
  </si>
  <si>
    <t>"dle osazení" 1</t>
  </si>
  <si>
    <t>Komunikace pozemní</t>
  </si>
  <si>
    <t>42</t>
  </si>
  <si>
    <t>564851112</t>
  </si>
  <si>
    <t>Podklad ze štěrkodrti ŠD s rozprostřením a zhutněním plochy přes 100 m2, po zhutnění tl. 160 mm</t>
  </si>
  <si>
    <t>-862984928</t>
  </si>
  <si>
    <t xml:space="preserve">Pro konstrukci  v tl. min 150 mm, prům 160 mm, ŠDa 0/63</t>
  </si>
  <si>
    <t>"pro kci vozovky tl.480 mm, dle výk. výměr" 306,1</t>
  </si>
  <si>
    <t>"rozšíření vrstvy š.0,64m dl. 33m" 0,64*33</t>
  </si>
  <si>
    <t>43</t>
  </si>
  <si>
    <t>564861112</t>
  </si>
  <si>
    <t>Podklad ze štěrkodrti ŠD s rozprostřením a zhutněním plochy přes 100 m2, po zhutnění tl. 210 mm</t>
  </si>
  <si>
    <t>1334336039</t>
  </si>
  <si>
    <t xml:space="preserve">Pro konstrukci  v tl. min 200 mm, prům 210 mm, ŠDa 0/32</t>
  </si>
  <si>
    <t>"pro kci chodníku dle výk. výměr" 103,7</t>
  </si>
  <si>
    <t>"rozšíření vrstvy š.0,38m dl. 33m" 0,38*33</t>
  </si>
  <si>
    <t>44</t>
  </si>
  <si>
    <t>565166122</t>
  </si>
  <si>
    <t>Asfaltový beton vrstva podkladní ACP 22 (obalované kamenivo hrubozrnné - OKH) s rozprostřením a zhutněním v pruhu šířky přes 3 m, po zhutnění tl. 90 mm</t>
  </si>
  <si>
    <t>-43712342</t>
  </si>
  <si>
    <t>uvažováno ACP22+, tl. 90 mm</t>
  </si>
  <si>
    <t>"rozšíření š.0,1 dl. 33" 0,1*33</t>
  </si>
  <si>
    <t>45</t>
  </si>
  <si>
    <t>569831111</t>
  </si>
  <si>
    <t>Zpevnění krajnic nebo komunikací pro pěší s rozprostřením a zhutněním, po zhutnění štěrkodrtí tl. 100 mm</t>
  </si>
  <si>
    <t>1588280121</t>
  </si>
  <si>
    <t>"úprava terénu vrstvou ŠD tl.100, dle výk výměr" 44,8</t>
  </si>
  <si>
    <t>46</t>
  </si>
  <si>
    <t>573231107</t>
  </si>
  <si>
    <t>Postřik spojovací PS bez posypu kamenivem ze silniční emulze, v množství 0,40 kg/m2</t>
  </si>
  <si>
    <t>-310488023</t>
  </si>
  <si>
    <t>PS-C, pod ACO v množství 0,4 kg/m2</t>
  </si>
  <si>
    <t>"pro povrchovou úpravu vozovky, dle výk. výměr" 12,7</t>
  </si>
  <si>
    <t>47</t>
  </si>
  <si>
    <t>577134121</t>
  </si>
  <si>
    <t>Asfaltový beton vrstva obrusná ACO 11 (ABS) s rozprostřením a se zhutněním z nemodifikovaného asfaltu v pruhu šířky přes 3 m tř. I (ACO 11+), po zhutnění tl. 40 mm</t>
  </si>
  <si>
    <t>1446183134</t>
  </si>
  <si>
    <t>uvažováno ACO 11+, tl. 40 mm</t>
  </si>
  <si>
    <t>"pro kci vozovky tl.480mm, dle výk. výměr" 306,1</t>
  </si>
  <si>
    <t>"pro povrchovou úpravu, dle výk. výměr" 12,7</t>
  </si>
  <si>
    <t>48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</si>
  <si>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</si>
  <si>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</si>
  <si>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-599232094</t>
  </si>
  <si>
    <t>"pro kci chodniku/vjezdu ZD, dle výk. výměr" 103,7</t>
  </si>
  <si>
    <t>49</t>
  </si>
  <si>
    <t>59245020</t>
  </si>
  <si>
    <t>dlažba skladebná betonová 200x100mm tl 80mm přírodní</t>
  </si>
  <si>
    <t>1809115885</t>
  </si>
  <si>
    <t>"dle kladení, přičteno ztratné 3%" 103,7</t>
  </si>
  <si>
    <t>"odečte se dl.pro var.a sign.pásy, dle výk.výměr" -8,6</t>
  </si>
  <si>
    <t>95,1*1,03 'Přepočtené koeficientem množství</t>
  </si>
  <si>
    <t>50</t>
  </si>
  <si>
    <t>59245226</t>
  </si>
  <si>
    <t>dlažba pro nevidomé betonová 200x100mm tl 80mm barevná</t>
  </si>
  <si>
    <t>-1962528297</t>
  </si>
  <si>
    <t>"dle kladení pro var.a sign.pásy, přičteno ztratné 3%" 8,6</t>
  </si>
  <si>
    <t>8,6*1,03 'Přepočtené koeficientem množství</t>
  </si>
  <si>
    <t>Trubní vedení</t>
  </si>
  <si>
    <t>51</t>
  </si>
  <si>
    <t>871353123</t>
  </si>
  <si>
    <t>Montáž kanalizačního potrubí z tvrdého PVC-U hladkého plnostěnného tuhost SN 12 DN 200</t>
  </si>
  <si>
    <t>1357330800</t>
  </si>
  <si>
    <t>"potrubí přípojek z PVC, De200, dle výk. výměr" 1,8</t>
  </si>
  <si>
    <t>52</t>
  </si>
  <si>
    <t>28611262</t>
  </si>
  <si>
    <t>trubka kanalizační PVC-U plnostěnná jednovrstvá DN 200x3000mm SN12</t>
  </si>
  <si>
    <t>-757487926</t>
  </si>
  <si>
    <t>"dle montáže, přičteno ztratné 3%" 1,8</t>
  </si>
  <si>
    <t>1,8*1,03 'Přepočtené koeficientem množství</t>
  </si>
  <si>
    <t>53</t>
  </si>
  <si>
    <t>877350310</t>
  </si>
  <si>
    <t>Montáž tvarovek na kanalizačním plastovém potrubí z PP nebo PVC-U hladkého plnostěnného kolen, víček nebo hrdlových uzávěrů DN 200</t>
  </si>
  <si>
    <t>1496550983</t>
  </si>
  <si>
    <t xml:space="preserve">dle počtu přípojek na novou  kanalizaci, bere se 1ks/přípojku</t>
  </si>
  <si>
    <t>"dle situace 1 ks" 1</t>
  </si>
  <si>
    <t>54</t>
  </si>
  <si>
    <t>28651205</t>
  </si>
  <si>
    <t>koleno kanalizační PVC-U plnostěnné 200x45°</t>
  </si>
  <si>
    <t>-1428537522</t>
  </si>
  <si>
    <t>"dle montáže" 1</t>
  </si>
  <si>
    <t>55</t>
  </si>
  <si>
    <t>895941343</t>
  </si>
  <si>
    <t>Osazení vpusti uliční z betonových dílců DN 500 dno vysoké s kalištěm</t>
  </si>
  <si>
    <t>1974550308</t>
  </si>
  <si>
    <t>"nová uliční vpust, dle výk. výměr" 1</t>
  </si>
  <si>
    <t>56</t>
  </si>
  <si>
    <t>59224470</t>
  </si>
  <si>
    <t>vpusť uliční DN 500 kaliště vysoké 500/525x65mm</t>
  </si>
  <si>
    <t>1992022814</t>
  </si>
  <si>
    <t>57</t>
  </si>
  <si>
    <t>895941361</t>
  </si>
  <si>
    <t>Osazení vpusti uliční z betonových dílců DN 500 skruž středová 290 mm</t>
  </si>
  <si>
    <t>1342412357</t>
  </si>
  <si>
    <t>58</t>
  </si>
  <si>
    <t>59224461</t>
  </si>
  <si>
    <t>vpusť uliční DN 500 skruž průběžná nízká betonová 500/290x65mm</t>
  </si>
  <si>
    <t>-2069244074</t>
  </si>
  <si>
    <t>59</t>
  </si>
  <si>
    <t>895941362</t>
  </si>
  <si>
    <t>Osazení vpusti uliční z betonových dílců DN 500 skruž středová 590 mm</t>
  </si>
  <si>
    <t>-1064216944</t>
  </si>
  <si>
    <t>"nové uliční vpusti, dle výk. výměr" 1</t>
  </si>
  <si>
    <t>60</t>
  </si>
  <si>
    <t>59224462</t>
  </si>
  <si>
    <t>vpusť uliční DN 500 skruž průběžná vysoká betonová 500/590x65mm</t>
  </si>
  <si>
    <t>-1330331527</t>
  </si>
  <si>
    <t>61</t>
  </si>
  <si>
    <t>895941366</t>
  </si>
  <si>
    <t>Osazení vpusti uliční z betonových dílců DN 500 skruž průběžná s výtokem</t>
  </si>
  <si>
    <t>1375634080</t>
  </si>
  <si>
    <t>62</t>
  </si>
  <si>
    <t>59224465</t>
  </si>
  <si>
    <t>vpusť uliční DN 500 skruž průběžná 500/590x65mm betonová s odtokem 200mm PVC</t>
  </si>
  <si>
    <t>1213114751</t>
  </si>
  <si>
    <t>63</t>
  </si>
  <si>
    <t>899204112</t>
  </si>
  <si>
    <t>Osazení mříží litinových včetně rámů a košů na bahno pro třídu zatížení D400, E600</t>
  </si>
  <si>
    <t>41670198</t>
  </si>
  <si>
    <t>64</t>
  </si>
  <si>
    <t>28661789</t>
  </si>
  <si>
    <t>koš kalový ocelový pro silniční vpusť 425mm vč. madla</t>
  </si>
  <si>
    <t>-618815205</t>
  </si>
  <si>
    <t>65</t>
  </si>
  <si>
    <t>59224481</t>
  </si>
  <si>
    <t>mříž vtoková s rámem pro uliční vpusť 500x500, zatížení 40 tun</t>
  </si>
  <si>
    <t>-1252333428</t>
  </si>
  <si>
    <t>"pro ul. vpust, s pantem, dle osazení" 1</t>
  </si>
  <si>
    <t>Ostatní konstrukce a práce, bourání</t>
  </si>
  <si>
    <t>66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</si>
  <si>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</si>
  <si>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</si>
  <si>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-701088439</t>
  </si>
  <si>
    <t>"osazení bet. silničních obrubníků do lože z betonu C20/25n XF3 dle výk. výměr" 69,8</t>
  </si>
  <si>
    <t>67</t>
  </si>
  <si>
    <t>59217031</t>
  </si>
  <si>
    <t>obrubník silniční betonový 1000x150x250mm</t>
  </si>
  <si>
    <t>-1575672364</t>
  </si>
  <si>
    <t>"bet. silniční obrubníky dle výk. výměr" 69,8</t>
  </si>
  <si>
    <t>"odečte se nájezdový, dle výk. výměr" -15,4</t>
  </si>
  <si>
    <t>"odečte se přechodový, dle výk. výměr" -8</t>
  </si>
  <si>
    <t>68</t>
  </si>
  <si>
    <t>59217029</t>
  </si>
  <si>
    <t>obrubník silniční betonový nájezdový 1000x150x150mm</t>
  </si>
  <si>
    <t>905998285</t>
  </si>
  <si>
    <t>"silniční nájezdový, dle výk.výměr" 15,4</t>
  </si>
  <si>
    <t>69</t>
  </si>
  <si>
    <t>59217076</t>
  </si>
  <si>
    <t>obrubník silniční betonový přechodový 1000x150x250mm</t>
  </si>
  <si>
    <t>1804633214</t>
  </si>
  <si>
    <t>"silniční přechodový, dle výk.výměr" 8</t>
  </si>
  <si>
    <t>70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</si>
  <si>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</si>
  <si>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</si>
  <si>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-1992690748</t>
  </si>
  <si>
    <t>"osazení parkových obrubníků ,dle výk.výměr" 18,3</t>
  </si>
  <si>
    <t>71</t>
  </si>
  <si>
    <t>59217016</t>
  </si>
  <si>
    <t>obrubník betonový chodníkový 1000x80x250mm</t>
  </si>
  <si>
    <t>-957813265</t>
  </si>
  <si>
    <t>"parkový obrubník, dle osazení" 18,3</t>
  </si>
  <si>
    <t>72</t>
  </si>
  <si>
    <t>919112213</t>
  </si>
  <si>
    <t>Řezání dilatačních spár v živičném krytu vytvoření komůrky pro těsnící zálivku šířky 10 mm, hloubky 25 mm</t>
  </si>
  <si>
    <t>-1690523126</t>
  </si>
  <si>
    <t>"dle řezání AB krytu" 45</t>
  </si>
  <si>
    <t>73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</si>
  <si>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</si>
  <si>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</si>
  <si>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1863658957</t>
  </si>
  <si>
    <t>Uvažovat vytryskání spáry horkým vzduchem, aplikaci vysoce modifikované bitumenové zálivky s následným posypem plastovou drtí.</t>
  </si>
  <si>
    <t>74</t>
  </si>
  <si>
    <t>919726202</t>
  </si>
  <si>
    <t>Geotextilie tkaná pro vyztužení, separaci nebo filtraci z polypropylenu, podélná pevnost v tahu přes 15 do 50 kN/m</t>
  </si>
  <si>
    <t>469897062</t>
  </si>
  <si>
    <t>separační geotextilie na parapláň</t>
  </si>
  <si>
    <t>"plocha parapláně dle úpravy pláně" 126,92/0,4</t>
  </si>
  <si>
    <t>"plocha drenáže " (0,5+0,1)*67,2</t>
  </si>
  <si>
    <t>"přičtou se svislé, šikmé plochy (cca 20%)" 317,3*0,20</t>
  </si>
  <si>
    <t>75</t>
  </si>
  <si>
    <t>919735111</t>
  </si>
  <si>
    <t>Řezání stávajícího živičného krytu nebo podkladu hloubky do 50 mm</t>
  </si>
  <si>
    <t>-1843732894</t>
  </si>
  <si>
    <t>"řezání AB krytu dle výk. výměr" 45</t>
  </si>
  <si>
    <t>997</t>
  </si>
  <si>
    <t>Přesun sutě</t>
  </si>
  <si>
    <t>76</t>
  </si>
  <si>
    <t>997221551</t>
  </si>
  <si>
    <t>Vodorovná doprava suti bez naložení, ale se složením a s hrubým urovnáním ze sypkých materiálů, na vzdálenost do 1 km</t>
  </si>
  <si>
    <t>1839912100</t>
  </si>
  <si>
    <t>"Kamenivo drcené z vozovky, 50%" 58,24*0,5</t>
  </si>
  <si>
    <t>"vyfrézovaný materiál" 1,647+66,484</t>
  </si>
  <si>
    <t>odvoz na meziskládku dle určení objednatele do 3 km</t>
  </si>
  <si>
    <t>"Kamenivo drcené z vozovky, 50% (do výměny AZ) a zpět na stavbu" (58,24*0,5)*2</t>
  </si>
  <si>
    <t>77</t>
  </si>
  <si>
    <t>997221559</t>
  </si>
  <si>
    <t>Vodorovná doprava suti bez naložení, ale se složením a s hrubým urovnáním Příplatek k ceně za každý další započatý 1 km přes 1 km</t>
  </si>
  <si>
    <t>-1657802041</t>
  </si>
  <si>
    <t>uvažován odvoz na recylační skládku do 20 km</t>
  </si>
  <si>
    <t>"Kamenivo drcené z vozovky, 50%" 58,24*0,5*(20-1)</t>
  </si>
  <si>
    <t>"vyfrézovaný materiál" (1,647+66,484)*(20-1)</t>
  </si>
  <si>
    <t>"Kamenivo drcené z vozovky, 50% (do výměny AZ) a zpět na stavbu" (58,24*0,5)*2*(3-1)</t>
  </si>
  <si>
    <t>78</t>
  </si>
  <si>
    <t>997221561</t>
  </si>
  <si>
    <t>Vodorovná doprava suti bez naložení, ale se složením a s hrubým urovnáním z kusových materiálů, na vzdálenost do 1 km</t>
  </si>
  <si>
    <t>-282444511</t>
  </si>
  <si>
    <t>"odstraněné bet. dlažba" 13,65</t>
  </si>
  <si>
    <t>"odstraněný betonový kryt" 1,817</t>
  </si>
  <si>
    <t>79</t>
  </si>
  <si>
    <t>997221569</t>
  </si>
  <si>
    <t>1892259922</t>
  </si>
  <si>
    <t>"odstraněné bet. dlažba" 13,65*(20-1)</t>
  </si>
  <si>
    <t>"odstraněný betonový kryt" 1,817*(20-1)</t>
  </si>
  <si>
    <t>80</t>
  </si>
  <si>
    <t>997221571</t>
  </si>
  <si>
    <t>Vodorovná doprava vybouraných hmot bez naložení, ale se složením a s hrubým urovnáním na vzdálenost do 1 km</t>
  </si>
  <si>
    <t>1192178560</t>
  </si>
  <si>
    <t>Na recyklační centrum do 20 km</t>
  </si>
  <si>
    <t>"vybourané obrubníky" 12,915+0,526</t>
  </si>
  <si>
    <t>81</t>
  </si>
  <si>
    <t>997221579</t>
  </si>
  <si>
    <t>Vodorovná doprava vybouraných hmot bez naložení, ale se složením a s hrubým urovnáním na vzdálenost Příplatek k ceně za každý další započatý 1 km přes 1 km</t>
  </si>
  <si>
    <t>-624302324</t>
  </si>
  <si>
    <t>"vybourané obrubníky" (12,915+0,526)*(20-1)</t>
  </si>
  <si>
    <t>82</t>
  </si>
  <si>
    <t>997221611</t>
  </si>
  <si>
    <t>Nakládání na dopravní prostředky pro vodorovnou dopravu suti</t>
  </si>
  <si>
    <t>1916761660</t>
  </si>
  <si>
    <t xml:space="preserve">nakládání  na mezideponii</t>
  </si>
  <si>
    <t>"Kamenivo drcené z vozovky, 50% (do výměny AZ) " (58,24*0,5)</t>
  </si>
  <si>
    <t>83</t>
  </si>
  <si>
    <t>997221861</t>
  </si>
  <si>
    <t>Poplatek za uložení stavebního odpadu na recyklační skládce (skládkovné) z prostého betonu zatříděného do Katalogu odpadů pod kódem 17 01 01</t>
  </si>
  <si>
    <t>1461805405</t>
  </si>
  <si>
    <t>Recyklační centrum, Jivno</t>
  </si>
  <si>
    <t>"odstraněná bet. dlažba" 13,65</t>
  </si>
  <si>
    <t>84</t>
  </si>
  <si>
    <t>997221873</t>
  </si>
  <si>
    <t>-1747843607</t>
  </si>
  <si>
    <t>"Kamenivo drcené z vozovky 50%" 58,24*0,5</t>
  </si>
  <si>
    <t>85</t>
  </si>
  <si>
    <t>997221875</t>
  </si>
  <si>
    <t>Poplatek za uložení stavebního odpadu na recyklační skládce (skládkovné) asfaltového bez obsahu dehtu zatříděného do Katalogu odpadů pod kódem 17 03 02</t>
  </si>
  <si>
    <t>1335400788</t>
  </si>
  <si>
    <t>998</t>
  </si>
  <si>
    <t>Přesun hmot</t>
  </si>
  <si>
    <t>86</t>
  </si>
  <si>
    <t>998225111</t>
  </si>
  <si>
    <t>Přesun hmot pro komunikace s krytem z kameniva, monolitickým betonovým nebo živičným dopravní vzdálenost do 200 m jakékoliv délky objektu</t>
  </si>
  <si>
    <t>-649799546</t>
  </si>
  <si>
    <t>87</t>
  </si>
  <si>
    <t>000Překl 24</t>
  </si>
  <si>
    <t>Úprava polohy kabelu, včetně doplnění ochrany</t>
  </si>
  <si>
    <t>-1029448613</t>
  </si>
  <si>
    <t xml:space="preserve">úprava polohy sděl. kabelů , včetně zemních prací </t>
  </si>
  <si>
    <t>"dle výk. výměr" 18,5</t>
  </si>
  <si>
    <t xml:space="preserve">úprava polohy sil. kabelů NN , včetně zemních prací </t>
  </si>
  <si>
    <t>"dle výk. výměr" 68</t>
  </si>
  <si>
    <t>čerpat dle skutečnosti</t>
  </si>
  <si>
    <t>301 - Vodovod</t>
  </si>
  <si>
    <t>115101202</t>
  </si>
  <si>
    <t>Čerpání vody na dopravní výšku do 10 m s uvažovaným průměrným přítokem přes 500 do 1 000 l/min</t>
  </si>
  <si>
    <t>hod</t>
  </si>
  <si>
    <t>414461956</t>
  </si>
  <si>
    <t xml:space="preserve">pro přečerpávání spodní vody </t>
  </si>
  <si>
    <t>"uvažuje se 5 prac. dní po 8 hod" 5*8</t>
  </si>
  <si>
    <t>132254204</t>
  </si>
  <si>
    <t>Hloubení zapažených rýh šířky přes 800 do 2 000 mm strojně s urovnáním dna do předepsaného profilu a spádu v hornině třídy těžitelnosti I skupiny 3 přes 100 do 500 m3</t>
  </si>
  <si>
    <t>-1337199817</t>
  </si>
  <si>
    <t>"Pro řad A5 dle výkazu výměr" 144,08</t>
  </si>
  <si>
    <t>Těžitelnost uvažována 100% ve tř. 3</t>
  </si>
  <si>
    <t>těžitelnost vykazovat dle skutečnosti</t>
  </si>
  <si>
    <t>139001101</t>
  </si>
  <si>
    <t>Příplatek k cenám hloubených vykopávek za ztížení vykopávky v blízkosti podzemního vedení nebo výbušnin pro jakoukoliv třídu horniny</t>
  </si>
  <si>
    <t>648664767</t>
  </si>
  <si>
    <t>uvažováno 5% z výkopu rýhy dle výkazu výměr</t>
  </si>
  <si>
    <t>144,08*0,05</t>
  </si>
  <si>
    <t>64116741</t>
  </si>
  <si>
    <t>"pažení rýh dle výk. výměr" 155,44</t>
  </si>
  <si>
    <t>151101102</t>
  </si>
  <si>
    <t>Zřízení pažení a rozepření stěn rýh pro podzemní vedení příložné pro jakoukoliv mezerovitost, hloubky přes 2 do 4 m</t>
  </si>
  <si>
    <t>-400208218</t>
  </si>
  <si>
    <t>"pažení rýh dle výk. výměr" 220,41</t>
  </si>
  <si>
    <t>-1726112972</t>
  </si>
  <si>
    <t>"dle zřízení" 155,44</t>
  </si>
  <si>
    <t>151101112</t>
  </si>
  <si>
    <t>Odstranění pažení a rozepření stěn rýh pro podzemní vedení s uložením materiálu na vzdálenost do 3 m od kraje výkopu příložné, hloubky přes 2 do 4 m</t>
  </si>
  <si>
    <t>-1951436093</t>
  </si>
  <si>
    <t>"dle zřízení" 220,41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</si>
  <si>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</si>
  <si>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</si>
  <si>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-1743983367</t>
  </si>
  <si>
    <t>uvažuje se pro vodorovné přemístění zeminy pro zásyp na deponii do 5 km a zpět</t>
  </si>
  <si>
    <t>"dle kubatury zásypu" 95,655*2</t>
  </si>
  <si>
    <t>-103338968</t>
  </si>
  <si>
    <t>"rýha" 144,08</t>
  </si>
  <si>
    <t>"odečte se zásyp" -95,655</t>
  </si>
  <si>
    <t>-2111946661</t>
  </si>
  <si>
    <t>"dle přemístění" 48,425*(20-10)</t>
  </si>
  <si>
    <t>167151111</t>
  </si>
  <si>
    <t>Nakládání, skládání a překládání neulehlého výkopku nebo sypaniny strojně nakládání, množství přes 100 m3, z hornin třídy těžitelnosti I, skupiny 1 až 3</t>
  </si>
  <si>
    <t>204011842</t>
  </si>
  <si>
    <t>nakládání zeminy pro zásyp na deponii</t>
  </si>
  <si>
    <t>"dle kubatury zásypu" 95,655</t>
  </si>
  <si>
    <t>-1122214322</t>
  </si>
  <si>
    <t>"přebytečná zemina dle přepravy" 48,425*1,8</t>
  </si>
  <si>
    <t>-1229880877</t>
  </si>
  <si>
    <t>zásyp uvažován zeminou z výkopu rýh těž.tř.3</t>
  </si>
  <si>
    <t>"celkový výkop rýhy" 144,08</t>
  </si>
  <si>
    <t>"odečte se obsyp včetně potrubí" -29,509</t>
  </si>
  <si>
    <t>"odečte se lože pod potrubí řadů" -0,1*0,8*(94,08+0,5)</t>
  </si>
  <si>
    <t>"odečte se sanace zákl. spáry" -0,15*0,8*(94,08+0,5)</t>
  </si>
  <si>
    <t>Poznámka: pro zásyp použít zeminy nad hladinou podzemní vody z důvodu vlhkosti a hutnění.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</si>
  <si>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</si>
  <si>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</si>
  <si>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1836998666</t>
  </si>
  <si>
    <t>"řad A5, De 90" 0,80*(0,09+0,3)*94,08</t>
  </si>
  <si>
    <t>"přičtou se hydranty" 0,80*(0,09+0,3)*0,5</t>
  </si>
  <si>
    <t>Mezisoučet</t>
  </si>
  <si>
    <t>odečte se zemina vytlačená potrubím řadu</t>
  </si>
  <si>
    <t>"De 90"-3,14*0,045*0,045*94,08</t>
  </si>
  <si>
    <t>"přepojení a hydranty"-3,14*0,045*0,045*0,5</t>
  </si>
  <si>
    <t>-2124721596</t>
  </si>
  <si>
    <t>"pro obsyp" 28,908*2,0</t>
  </si>
  <si>
    <t>451541111</t>
  </si>
  <si>
    <t>Lože pod potrubí, stoky a drobné objekty v otevřeném výkopu ze štěrkodrtě 0-63 mm</t>
  </si>
  <si>
    <t>-61191012</t>
  </si>
  <si>
    <t>pro sanaci základové spáry v tl. 0.15 m</t>
  </si>
  <si>
    <t>uvažovat kam. drcené fr. 32-63</t>
  </si>
  <si>
    <t>0,15*0,8*(94,08+0,5)</t>
  </si>
  <si>
    <t>-1516010730</t>
  </si>
  <si>
    <t>"lože pod potrubí " 0,1*0,8*(94,08+0,5)</t>
  </si>
  <si>
    <t>452313131</t>
  </si>
  <si>
    <t>Podkladní a zajišťovací konstrukce z betonu prostého v otevřeném výkopu bez zvýšených nároků na prostředí bloky pro potrubí z betonu tř. C 12/15</t>
  </si>
  <si>
    <t>246282165</t>
  </si>
  <si>
    <t xml:space="preserve">betonové bloky, 1 blok cca á 0,1 m3  </t>
  </si>
  <si>
    <t>"dle klad. schéma" 4*0,1</t>
  </si>
  <si>
    <t>452353111</t>
  </si>
  <si>
    <t>Bednění podkladních a zajišťovacích konstrukcí v otevřeném výkopu bloků pro potrubí zřízení</t>
  </si>
  <si>
    <t>-42838390</t>
  </si>
  <si>
    <t>"uvažuje se 1 m2/blok" 4*1</t>
  </si>
  <si>
    <t>452353112</t>
  </si>
  <si>
    <t>Bednění podkladních a zajišťovacích konstrukcí v otevřeném výkopu bloků pro potrubí odstranění</t>
  </si>
  <si>
    <t>1891876105</t>
  </si>
  <si>
    <t>"dle zřízení" 4,0</t>
  </si>
  <si>
    <t>871241141</t>
  </si>
  <si>
    <t>Montáž vodovodního potrubí z polyetylenu PE100 RC v otevřeném výkopu svařovaných na tupo SDR 11/PN16 d 90 x 8,2 mm</t>
  </si>
  <si>
    <t>585325620</t>
  </si>
  <si>
    <t xml:space="preserve">"řad A5  bez tvarovek a armatur, dle klad. schéma" 93,03</t>
  </si>
  <si>
    <t>včetně úpravy st. potrubí v místech napojení</t>
  </si>
  <si>
    <t>včetně montáže přírub v místech napojení na tvarovky a armatury</t>
  </si>
  <si>
    <t>28613556</t>
  </si>
  <si>
    <t>potrubí vodovodní dvouvrstvé PE100 RC SDR11 90x8,2mm</t>
  </si>
  <si>
    <t>-969610254</t>
  </si>
  <si>
    <t>"dle montáže" 93,03</t>
  </si>
  <si>
    <t>přičteno ztratné 1.5%</t>
  </si>
  <si>
    <t>93,03*1,015 'Přepočtené koeficientem množství</t>
  </si>
  <si>
    <t>550008009016</t>
  </si>
  <si>
    <t>PŘÍRUBA ISO 80/90</t>
  </si>
  <si>
    <t>-1710727759</t>
  </si>
  <si>
    <t>"dle klad. schéma 4 ks" 4</t>
  </si>
  <si>
    <t>857244122</t>
  </si>
  <si>
    <t>Montáž litinových tvarovek na potrubí litinovém tlakovém odbočných na potrubí z trub přírubových v otevřeném výkopu, kanálu nebo v šachtě DN 80</t>
  </si>
  <si>
    <t>575400470</t>
  </si>
  <si>
    <t>"T kus DN80/80, dle klad. schéma 1 ks" 1</t>
  </si>
  <si>
    <t>851008008016</t>
  </si>
  <si>
    <t>TVAROVKA T KUS 80-80</t>
  </si>
  <si>
    <t>-2011846262</t>
  </si>
  <si>
    <t>"T kus DN80/80, dle montáže" 1</t>
  </si>
  <si>
    <t>857242122</t>
  </si>
  <si>
    <t>Montáž litinových tvarovek na potrubí litinovém tlakovém jednoosých na potrubí z trub přírubových v otevřeném výkopu, kanálu nebo v šachtě DN 80</t>
  </si>
  <si>
    <t>-1535732946</t>
  </si>
  <si>
    <t>"koleno FFK DN80 45°, dle klad. schéma 1 ks" 1</t>
  </si>
  <si>
    <t>"koleno FFK DN80 30°, dle klad. schéma 1 ks" 1</t>
  </si>
  <si>
    <t>"slepá příruba DN80, dle klad. schéma 1 ks" 1</t>
  </si>
  <si>
    <t>"přírubové koleno s patkou před hydrantem, dle klad. schema" 1</t>
  </si>
  <si>
    <t>504908000016</t>
  </si>
  <si>
    <t>8/8 DÍRY KOLENO PATNÍ PŘÍRUBOVÉ 80 - 8/8 DÍRY</t>
  </si>
  <si>
    <t>482623423</t>
  </si>
  <si>
    <t>"dle montáže přírubové koleno s patkou před hydrantem" 1</t>
  </si>
  <si>
    <t>854008000016</t>
  </si>
  <si>
    <t>TVAROVKA OBLOUK 45° 80</t>
  </si>
  <si>
    <t>757677770</t>
  </si>
  <si>
    <t>"dle montáže koleno FFK DN80 45°" 1</t>
  </si>
  <si>
    <t>854308000016</t>
  </si>
  <si>
    <t>TVAROVKA OBLOUK 30° 80</t>
  </si>
  <si>
    <t>-562158987</t>
  </si>
  <si>
    <t>"dle montáže koleno FFK DN80 30°" 1</t>
  </si>
  <si>
    <t>800008000016</t>
  </si>
  <si>
    <t>PŘÍRUBA SLEPÁ 80</t>
  </si>
  <si>
    <t>2010532155</t>
  </si>
  <si>
    <t>"dle montáže slepá příruba DN80" 1</t>
  </si>
  <si>
    <t>891241112</t>
  </si>
  <si>
    <t>Montáž vodovodních armatur na potrubí šoupátek nebo klapek uzavíracích v otevřeném výkopu nebo v šachtách s osazením zemní soupravy (bez poklopů) DN 80</t>
  </si>
  <si>
    <t>-1958995748</t>
  </si>
  <si>
    <t>"šoupě DN80, dle klad. schéma" 2</t>
  </si>
  <si>
    <t>400208000016</t>
  </si>
  <si>
    <t>ŠOUPĚ E2 PŘÍRUBOVÉ KRÁTKÉ 80</t>
  </si>
  <si>
    <t>-112248232</t>
  </si>
  <si>
    <t>"dle montáže" 2</t>
  </si>
  <si>
    <t>950205010003</t>
  </si>
  <si>
    <t>SOUPRAVA ZEMNÍ TELESKOPICKÁ E2/E3-1,3 -1,8 50-100 (1,3-1,8m)</t>
  </si>
  <si>
    <t>-121054946</t>
  </si>
  <si>
    <t xml:space="preserve">"pro šoupata DN80  dle klad. schéma" 2</t>
  </si>
  <si>
    <t>891247111</t>
  </si>
  <si>
    <t>Montáž vodovodních armatur na potrubí hydrantů podzemních (bez osazení poklopů) DN 80</t>
  </si>
  <si>
    <t>-969896410</t>
  </si>
  <si>
    <t>"hydrant dle klad. schema" 1</t>
  </si>
  <si>
    <t>D49008012516</t>
  </si>
  <si>
    <t>HYDRANT PODZEMNÍ PLNOPRŮTOKOVÝ 80/1,25 m</t>
  </si>
  <si>
    <t>227248686</t>
  </si>
  <si>
    <t>"dle montáže nových hydrantů, dle klad. schema" 1</t>
  </si>
  <si>
    <t>892241111</t>
  </si>
  <si>
    <t>Tlakové zkoušky vodou na potrubí DN do 80</t>
  </si>
  <si>
    <t>-297129857</t>
  </si>
  <si>
    <t>"pro řad A5, De 90, dle výk. výměr" 94,08</t>
  </si>
  <si>
    <t>892273122</t>
  </si>
  <si>
    <t>Proplach a dezinfekce vodovodního potrubí DN od 80 do 125</t>
  </si>
  <si>
    <t>1213089359</t>
  </si>
  <si>
    <t>892372111</t>
  </si>
  <si>
    <t>Tlakové zkoušky vodou zabezpečení konců potrubí při tlakových zkouškách DN do 300</t>
  </si>
  <si>
    <t>-1503562027</t>
  </si>
  <si>
    <t>"uvažuje se 1x" 1</t>
  </si>
  <si>
    <t>899401112</t>
  </si>
  <si>
    <t>Osazení poklopů uličních s pevným rámem litinových šoupátkových</t>
  </si>
  <si>
    <t>-1451245018</t>
  </si>
  <si>
    <t>"dle počtu šoupat" 2</t>
  </si>
  <si>
    <t>422913520</t>
  </si>
  <si>
    <t>poklop litinový šoupátkový pro zemní soupravy osazení do terénu a do vozovky</t>
  </si>
  <si>
    <t>-1861131453</t>
  </si>
  <si>
    <t>"dle osazení" 2</t>
  </si>
  <si>
    <t>00040504</t>
  </si>
  <si>
    <t>Betonová deska pod poklop - šoupátková</t>
  </si>
  <si>
    <t>-1575510184</t>
  </si>
  <si>
    <t>899401113</t>
  </si>
  <si>
    <t>Osazení poklopů uličních s pevným rámem litinových hydrantových</t>
  </si>
  <si>
    <t>-1527547420</t>
  </si>
  <si>
    <t>"nové hydranty, dle klad. schema" 1</t>
  </si>
  <si>
    <t>42291452</t>
  </si>
  <si>
    <t>poklop litinový hydrantový DN 80</t>
  </si>
  <si>
    <t>-155189734</t>
  </si>
  <si>
    <t>"dle osazení, nový hydrant" 1</t>
  </si>
  <si>
    <t>000452200</t>
  </si>
  <si>
    <t>Betonová deska pod poklop - hydrantová</t>
  </si>
  <si>
    <t>-1063261958</t>
  </si>
  <si>
    <t>899713111</t>
  </si>
  <si>
    <t>Orientační tabulky na vodovodních a kanalizačních řadech na sloupku ocelovém nebo betonovém</t>
  </si>
  <si>
    <t>-1329024871</t>
  </si>
  <si>
    <t>pro označení hydrantů a šoupat, montáž na oplocení</t>
  </si>
  <si>
    <t>"dle počtu hnízd hydrantů a šoupat, bere se 1 ks" 1</t>
  </si>
  <si>
    <t>899721111</t>
  </si>
  <si>
    <t>Signalizační vodič na potrubí DN do 150 mm</t>
  </si>
  <si>
    <t>705507658</t>
  </si>
  <si>
    <t>"pro řad A5, De 90" 94,08</t>
  </si>
  <si>
    <t>"přičte se dl. vyvedení do poklopů šoupat" 2*1,5</t>
  </si>
  <si>
    <t>dle požadavku správce vodič CY 6 mm2</t>
  </si>
  <si>
    <t>899722113</t>
  </si>
  <si>
    <t>Krytí potrubí z plastů výstražnou fólií z PVC šířky přes 25 do 34 cm</t>
  </si>
  <si>
    <t>-1359424892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</si>
  <si>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</si>
  <si>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</si>
  <si>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-384745524</t>
  </si>
  <si>
    <t>302 - Splašková kanalizace</t>
  </si>
  <si>
    <t xml:space="preserve">    3 - Svislé a kompletní konstrukce</t>
  </si>
  <si>
    <t>-177567322</t>
  </si>
  <si>
    <t>pro přečerpávání spodní vody a splaškových vod</t>
  </si>
  <si>
    <t>-1506488110</t>
  </si>
  <si>
    <t>"Pro stoku B dle výkazu výměr" 232,10</t>
  </si>
  <si>
    <t>1015579821</t>
  </si>
  <si>
    <t>uvažováno 5% z výkopu rýh</t>
  </si>
  <si>
    <t>232,10*0,05</t>
  </si>
  <si>
    <t>903944919</t>
  </si>
  <si>
    <t>"dle výk. výměr" 52,30</t>
  </si>
  <si>
    <t>663858719</t>
  </si>
  <si>
    <t>"dle výk. výměr" 411,21</t>
  </si>
  <si>
    <t>-268159778</t>
  </si>
  <si>
    <t>-1736810607</t>
  </si>
  <si>
    <t>"dle zřízení" 411,21</t>
  </si>
  <si>
    <t>-773485949</t>
  </si>
  <si>
    <t>"dle kubatury zásypu" 159,916*2</t>
  </si>
  <si>
    <t>-863476317</t>
  </si>
  <si>
    <t>"dle hloubení rýh tř. těž. I" 232,10</t>
  </si>
  <si>
    <t>"odečte se zásyp" -159,916</t>
  </si>
  <si>
    <t>2098556526</t>
  </si>
  <si>
    <t>"dle vodor. přemístění" 72,184*(20-10)</t>
  </si>
  <si>
    <t>920306668</t>
  </si>
  <si>
    <t>"dle kubatury zásypu" 159,916</t>
  </si>
  <si>
    <t>708668845</t>
  </si>
  <si>
    <t>"dle vodorovného přemístění" 72,184*1,8</t>
  </si>
  <si>
    <t>-650795464</t>
  </si>
  <si>
    <t>"rýhy dle výk. výměr" 232,10</t>
  </si>
  <si>
    <t>"odečte se obsyp včetně potrubí" -48,40</t>
  </si>
  <si>
    <t>odečte se lože pod potrubí</t>
  </si>
  <si>
    <t>"De 250" -0,1*1,0*(90,0-2,0)</t>
  </si>
  <si>
    <t>odečte se sanace zákl. spáry</t>
  </si>
  <si>
    <t>"De 250" -0,15*1,0*90,0</t>
  </si>
  <si>
    <t>odečtou se tělesa šachet</t>
  </si>
  <si>
    <t>"DN 600, prům. hl. 1.75 m" -0,3*0,3*3,14*1,75*3</t>
  </si>
  <si>
    <t>761820191</t>
  </si>
  <si>
    <t xml:space="preserve">0,3 m nad povrch potrubí </t>
  </si>
  <si>
    <t>"stoka B4 PVC De250" 1,0*(0,25+0,3)*(90,0-2,0)</t>
  </si>
  <si>
    <t xml:space="preserve">odečte se zemina vytlačená potrubím </t>
  </si>
  <si>
    <t>"stoka B4 PVC De250" -3,14*0,125*0,125*(90,0-2,0)</t>
  </si>
  <si>
    <t>-1834109991</t>
  </si>
  <si>
    <t>"dle obsypání" 44,082*2,0</t>
  </si>
  <si>
    <t>Svislé a kompletní konstrukce</t>
  </si>
  <si>
    <t>359901211</t>
  </si>
  <si>
    <t>Monitoring stok (kamerový systém) jakékoli výšky nová kanalizace</t>
  </si>
  <si>
    <t>-1650669494</t>
  </si>
  <si>
    <t>"kamerová prohlídka dle délky stok, dle výk. výměr" 90,0</t>
  </si>
  <si>
    <t>-2030079544</t>
  </si>
  <si>
    <t>"De 250" 0,15*1,0*90,0</t>
  </si>
  <si>
    <t>-1893679246</t>
  </si>
  <si>
    <t>lože pod potrubí stok</t>
  </si>
  <si>
    <t>"De 250" 0,1*1,0*(90,0-2,0)</t>
  </si>
  <si>
    <t>871363123</t>
  </si>
  <si>
    <t>Montáž kanalizačního potrubí z tvrdého PVC-U hladkého plnostěnného tuhost SN 12 DN 250</t>
  </si>
  <si>
    <t>-1641700783</t>
  </si>
  <si>
    <t>hladké potrubí z PVC-U, De 250, SN 12</t>
  </si>
  <si>
    <t>"dle výk. výměr bez šachet" 90,0-2,0</t>
  </si>
  <si>
    <t>"odečte se délka odboček, dle výk. výměr" -(1+5)*0,320</t>
  </si>
  <si>
    <t>28611108</t>
  </si>
  <si>
    <t>trubka kanalizační PVC-U plnostěnná jednovrstvá s rázovou odolností DN 250x6000mm SN12</t>
  </si>
  <si>
    <t>-1520345228</t>
  </si>
  <si>
    <t>"dle montáže potrubí" 86,08</t>
  </si>
  <si>
    <t>přičteno ztratné 3.0%</t>
  </si>
  <si>
    <t>86,08*1,03 'Přepočtené koeficientem množství</t>
  </si>
  <si>
    <t>877360320</t>
  </si>
  <si>
    <t>Montáž tvarovek na kanalizačním plastovém potrubí z PP nebo PVC-U hladkého plnostěnného odboček DN 250</t>
  </si>
  <si>
    <t>427041337</t>
  </si>
  <si>
    <t>"odbočky De 250/De 160 dle výk. výměr" 5</t>
  </si>
  <si>
    <t>"odbočky De 250/De 200 dle výk. výměr" 1</t>
  </si>
  <si>
    <t>28651034</t>
  </si>
  <si>
    <t>odbočka kanalizační PVC-U plnostěnná s rázovou odolností DN 250/160/45°</t>
  </si>
  <si>
    <t>-675837317</t>
  </si>
  <si>
    <t>"dle montáže" 5</t>
  </si>
  <si>
    <t>28651035</t>
  </si>
  <si>
    <t>odbočka kanalizační PVC-U plnostěnná s rázovou odolností DN 250/200/45°</t>
  </si>
  <si>
    <t>-276862647</t>
  </si>
  <si>
    <t>892392121</t>
  </si>
  <si>
    <t>Tlakové zkoušky vzduchem těsnícími vaky ucpávkovými DN 400</t>
  </si>
  <si>
    <t>úsek</t>
  </si>
  <si>
    <t>713381365</t>
  </si>
  <si>
    <t>"včetně ucpávek přípojek, 3 úseky" 3</t>
  </si>
  <si>
    <t>894812321</t>
  </si>
  <si>
    <t>Revizní a čistící šachta z polypropylenu PP pro hladké trouby DN 600 šachtové dno (DN šachty / DN trubního vedení) DN 600/250 průtočné</t>
  </si>
  <si>
    <t>-1129665720</t>
  </si>
  <si>
    <t>"pro revizní šachtu Š12, DN600, dle výk. výměr" 1</t>
  </si>
  <si>
    <t>894812322</t>
  </si>
  <si>
    <t>Revizní a čistící šachta z polypropylenu PP pro hladké trouby DN 600 šachtové dno (DN šachty / DN trubního vedení) DN 600/250 průtočné 30°,60°,90°</t>
  </si>
  <si>
    <t>-1328724178</t>
  </si>
  <si>
    <t>"pro revizní šachtu Š11, DN600, dle výk. výměr" 1</t>
  </si>
  <si>
    <t>894812323</t>
  </si>
  <si>
    <t>Revizní a čistící šachta z polypropylenu PP pro hladké trouby DN 600 šachtové dno (DN šachty / DN trubního vedení) DN 600/250 s přítokem tvaru T</t>
  </si>
  <si>
    <t>-283278095</t>
  </si>
  <si>
    <t>"pro revizní šachtu Š13, DN600, dle výk. výměr" 1</t>
  </si>
  <si>
    <t>894812332</t>
  </si>
  <si>
    <t>Revizní a čistící šachta z polypropylenu PP pro hladké trouby DN 600 roura šachtová korugovaná, světlé hloubky 2 000 mm</t>
  </si>
  <si>
    <t>-1087400984</t>
  </si>
  <si>
    <t>"pro revizní šachty Š12 a Š13, DN600, dle výk. výměr" 1+1</t>
  </si>
  <si>
    <t>894812333</t>
  </si>
  <si>
    <t>Revizní a čistící šachta z polypropylenu PP pro hladké trouby DN 600 roura šachtová korugovaná, světlé hloubky 3 000 mm</t>
  </si>
  <si>
    <t>1563704937</t>
  </si>
  <si>
    <t>894812339</t>
  </si>
  <si>
    <t>Revizní a čistící šachta z polypropylenu PP pro hladké trouby DN 600 Příplatek k cenám 2331 - 2334 za uříznutí šachtové roury</t>
  </si>
  <si>
    <t>1729562015</t>
  </si>
  <si>
    <t>"pro revizní šachty z PP, DN600, dle výk. výměr" 3</t>
  </si>
  <si>
    <t>894812376</t>
  </si>
  <si>
    <t>Revizní a čistící šachta z polypropylenu PP pro hladké trouby DN 600 poklop (mříž) litinový pro třídu zatížení D400 s betonovým prstencem</t>
  </si>
  <si>
    <t>-1194778235</t>
  </si>
  <si>
    <t>uvažovat samonivelační poklopy s logem Města Třeboň</t>
  </si>
  <si>
    <t>poklopy poptat u společnosti Městská vodohospodářská s.r.o.</t>
  </si>
  <si>
    <t>303 - Dešťová kanalizace</t>
  </si>
  <si>
    <t>pro přečerpávání spodní vody a deštové vody</t>
  </si>
  <si>
    <t>"Pro sběrač C4 dle výkazu výměr" 162,24</t>
  </si>
  <si>
    <t>162,24*0,05</t>
  </si>
  <si>
    <t>-1903223914</t>
  </si>
  <si>
    <t>"dle výk. výměr" 68,57</t>
  </si>
  <si>
    <t>"dle výk. výměr" 260,47</t>
  </si>
  <si>
    <t>-1633451640</t>
  </si>
  <si>
    <t>"dle zřízení" 68,57</t>
  </si>
  <si>
    <t>"dle zřízení" 260,47</t>
  </si>
  <si>
    <t>67919775</t>
  </si>
  <si>
    <t>"dle kubatury zásypu" 100,180*2</t>
  </si>
  <si>
    <t>uvažován odvoz na recyklační centrum do 21 km</t>
  </si>
  <si>
    <t>"dle hloubení rýh tř. těž. I" 162,24</t>
  </si>
  <si>
    <t>"odečte se zásyp" -100,18</t>
  </si>
  <si>
    <t>"dle vodor. přemístění" 62,06*(20-10)</t>
  </si>
  <si>
    <t>-2025859483</t>
  </si>
  <si>
    <t>"dle kubatury zásypu" 100,180</t>
  </si>
  <si>
    <t>"dle vodorovného přemístění" 62,06*1,8</t>
  </si>
  <si>
    <t>"rýhy dle výk. výměr" 162,24</t>
  </si>
  <si>
    <t>"odečte se obsyp včetně potrubí" -42,34</t>
  </si>
  <si>
    <t>odečte se lože pod potrubí sběrače</t>
  </si>
  <si>
    <t>"DN 250" -0,1*1,0*(75,0-2,0)</t>
  </si>
  <si>
    <t>"DN 250" -0,15*1,0*75,0</t>
  </si>
  <si>
    <t>"DN 600, prům. hl. 1.38 m" -0,3*0,3*3,14*1,38*3</t>
  </si>
  <si>
    <t>0,3 m nad povrch potrubí z PP</t>
  </si>
  <si>
    <t>"DN 250" 1,00*(0,28+0,3)*(75,0-2,0)</t>
  </si>
  <si>
    <t>odečte se zemina vytlačená potrubím z PP</t>
  </si>
  <si>
    <t>"DN 250" -3,14*0,14*0,14*(75,0-2,0)</t>
  </si>
  <si>
    <t>"dle obsypání" 37,847*2,0</t>
  </si>
  <si>
    <t>"kamerová prohlídka dle délky sběračů" 75,0</t>
  </si>
  <si>
    <t>"DN 250" 0,15*1,0*75,0</t>
  </si>
  <si>
    <t>lože pod potrubí sběrače C</t>
  </si>
  <si>
    <t>"DN 250" 0,1*1,0*(75,0-2,0)</t>
  </si>
  <si>
    <t>871360420</t>
  </si>
  <si>
    <t>Montáž kanalizačního potrubí z polypropylenu PP korugovaného nebo žebrovaného SN 12 DN 250</t>
  </si>
  <si>
    <t>-169822561</t>
  </si>
  <si>
    <t>"korugované potrubí z PP DN 250, dle výk. výměr" 75,0-2,0</t>
  </si>
  <si>
    <t>"odečte se délka odboček" -(1+6)*0,34</t>
  </si>
  <si>
    <t>28617268</t>
  </si>
  <si>
    <t>trubka kanalizační PP korugovaná DN 250x6000mm SN12</t>
  </si>
  <si>
    <t>478278627</t>
  </si>
  <si>
    <t>"dle montáže potrubí" 70,62</t>
  </si>
  <si>
    <t>70,62*1,015 'Přepočtené koeficientem množství</t>
  </si>
  <si>
    <t>877360420</t>
  </si>
  <si>
    <t>Montáž tvarovek na kanalizačním plastovém potrubí z PP nebo PVC-U korugovaného nebo žebrovaného odboček DN 250</t>
  </si>
  <si>
    <t>-552253369</t>
  </si>
  <si>
    <t>"odbočky DN 250/De 160 dle výk. výměr" 6</t>
  </si>
  <si>
    <t>"odbočky DN 250/De 200 dle výk. výměr" 1</t>
  </si>
  <si>
    <t>28617361</t>
  </si>
  <si>
    <t>odbočka kanalizace PP korugované pro KG 45° DN 250/160</t>
  </si>
  <si>
    <t>1241020473</t>
  </si>
  <si>
    <t>"dle montáže" 6</t>
  </si>
  <si>
    <t>28617367</t>
  </si>
  <si>
    <t>odbočka kanalizace PP korugované pro KG 45° DN 250/200</t>
  </si>
  <si>
    <t>-672013181</t>
  </si>
  <si>
    <t>892362121</t>
  </si>
  <si>
    <t>Tlakové zkoušky vzduchem těsnícími vaky ucpávkovými DN 250</t>
  </si>
  <si>
    <t>-1932352710</t>
  </si>
  <si>
    <t>-1402527844</t>
  </si>
  <si>
    <t>"pro revizní šachtu ŠD12, DN600, dle výk. výměr" 1</t>
  </si>
  <si>
    <t>392054315</t>
  </si>
  <si>
    <t>"pro revizní šachtu ŠD11, DN600, dle výk. výměr" 1</t>
  </si>
  <si>
    <t>718149560</t>
  </si>
  <si>
    <t>"pro revizní šachtu ŠD13, DN600, dle výk. výměr" 1</t>
  </si>
  <si>
    <t>-1549800431</t>
  </si>
  <si>
    <t>1931465412</t>
  </si>
  <si>
    <t>367141127</t>
  </si>
  <si>
    <t>304 - Vodovodní a kanalizační přípojky</t>
  </si>
  <si>
    <t>Soupis:</t>
  </si>
  <si>
    <t>304a - Vodovodní přípojky</t>
  </si>
  <si>
    <t>115101201</t>
  </si>
  <si>
    <t>Čerpání vody na dopravní výšku do 10 m s uvažovaným průměrným přítokem do 500 l/min</t>
  </si>
  <si>
    <t>939611231</t>
  </si>
  <si>
    <t>"uvažuje se 3 prac. dny po 8 hod" 3*8</t>
  </si>
  <si>
    <t>132254203</t>
  </si>
  <si>
    <t>Hloubení zapažených rýh šířky přes 800 do 2 000 mm strojně s urovnáním dna do předepsaného profilu a spádu v hornině třídy těžitelnosti I skupiny 3 přes 50 do 100 m3</t>
  </si>
  <si>
    <t>2138435432</t>
  </si>
  <si>
    <t>"Pro vodovodní přípojky dle výkazu výměr z úrovně silniční pláně" 43,03</t>
  </si>
  <si>
    <t>třídu těžitelnosti vykazovat dle skutečnosti</t>
  </si>
  <si>
    <t>720923250</t>
  </si>
  <si>
    <t>uvažováno 30% z výkopu rýh</t>
  </si>
  <si>
    <t>"dle hloubení rýh" 43,03*0,3</t>
  </si>
  <si>
    <t>-1360357044</t>
  </si>
  <si>
    <t>plocha pažení rýh vodovodních přípojek</t>
  </si>
  <si>
    <t>"dle výk. výměr" 107,57</t>
  </si>
  <si>
    <t>-1471698305</t>
  </si>
  <si>
    <t>"dle zřízení" 107,57</t>
  </si>
  <si>
    <t>817272145</t>
  </si>
  <si>
    <t>"dle kubatury zásypu" 26,929*2</t>
  </si>
  <si>
    <t>398153329</t>
  </si>
  <si>
    <t>"dle hloubení rýh tř. těž. I" 43,03</t>
  </si>
  <si>
    <t>"odečte se zásyp" -26,929</t>
  </si>
  <si>
    <t>1874548166</t>
  </si>
  <si>
    <t>"dle vodor. přemístění" 16,101*(20-10)</t>
  </si>
  <si>
    <t>1521131622</t>
  </si>
  <si>
    <t>"dle kubatury zásypu" 26,929</t>
  </si>
  <si>
    <t>-850673370</t>
  </si>
  <si>
    <t>"dle vodor. přemístění" 16,101*1,8</t>
  </si>
  <si>
    <t>965969141</t>
  </si>
  <si>
    <t>"výkop rýh" 43,03</t>
  </si>
  <si>
    <t>"odečte se obsyp včetně potrubí" -9,161</t>
  </si>
  <si>
    <t>"odečte se lože pod potrubí vodovodních přípojek" -0,1*0,8*34,70</t>
  </si>
  <si>
    <t>"odečte se sanace zákl. spáry" -0,15*0,8*34,70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</si>
  <si>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</si>
  <si>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</si>
  <si>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-2068067809</t>
  </si>
  <si>
    <t>0,3 m nad povrch potrubí vodovodních přípojek</t>
  </si>
  <si>
    <t>0,8*0,33*34,70</t>
  </si>
  <si>
    <t>1575933097</t>
  </si>
  <si>
    <t>"pro obsyp" 9,161*2,0</t>
  </si>
  <si>
    <t>-2036192031</t>
  </si>
  <si>
    <t>0,15*0,8*34,70</t>
  </si>
  <si>
    <t>1881853034</t>
  </si>
  <si>
    <t xml:space="preserve"> lože pod potrubí vodovodních přípojek</t>
  </si>
  <si>
    <t>0,1*0,8*34,70</t>
  </si>
  <si>
    <t>871161141</t>
  </si>
  <si>
    <t>Montáž vodovodního potrubí z polyetylenu PE100 RC v otevřeném výkopu svařovaných na tupo SDR 11/PN16 d 32 x 3,0 mm</t>
  </si>
  <si>
    <t>1347876920</t>
  </si>
  <si>
    <t>"vodovodní přípojky, dle výk. výměr" 34,70</t>
  </si>
  <si>
    <t>28613110</t>
  </si>
  <si>
    <t>potrubí vodovodní jednovrstvé PE100 RC PN 16 SDR11 32x3,0mm</t>
  </si>
  <si>
    <t>-1100640635</t>
  </si>
  <si>
    <t>"dle montáže, přičteno ztratné 1.5%" 34,70</t>
  </si>
  <si>
    <t>34,7*1,015 'Přepočtené koeficientem množství</t>
  </si>
  <si>
    <t>879171111</t>
  </si>
  <si>
    <t>Montáž napojení vodovodní přípojky v otevřeném výkopu DN 32</t>
  </si>
  <si>
    <t>1422396945</t>
  </si>
  <si>
    <t>uvažuje se pro napojení přípojek na stávající potrubí</t>
  </si>
  <si>
    <t>včetně dodání tvarovek pro napojení</t>
  </si>
  <si>
    <t>"dle výk. výměr" 7,0</t>
  </si>
  <si>
    <t>891249111</t>
  </si>
  <si>
    <t>Montáž vodovodních armatur na potrubí navrtávacích pasů s ventilem Jt 1 MPa, na potrubí z trub litinových, ocelových nebo plastických hmot DN 80</t>
  </si>
  <si>
    <t>-1662283106</t>
  </si>
  <si>
    <t>"dle počtu vodovod. přípojek dle výk. výměr na potrubí PE, De 90" 7</t>
  </si>
  <si>
    <t>532009003400</t>
  </si>
  <si>
    <t>PAS NAVRTÁVACÍ UZAVÍRACÍ - HAKU ZAK 90/34</t>
  </si>
  <si>
    <t>1426551952</t>
  </si>
  <si>
    <t>navrtávací pas pro potrubí z plastů</t>
  </si>
  <si>
    <t>"dle počtu přípojek dle výk. výměr" 7,0</t>
  </si>
  <si>
    <t>281003203416</t>
  </si>
  <si>
    <t>ŠOUPÁTKO ISO-ZAK GGG 32/34</t>
  </si>
  <si>
    <t>398120555</t>
  </si>
  <si>
    <t>"dle počtu vodovodních přípojek dle výk. výměr" 7</t>
  </si>
  <si>
    <t>960113018004</t>
  </si>
  <si>
    <t>SOUPRAVA ZEMNÍ TELESKOPICKÁ DOM. ŠOUPÁTKA-1,3-1,8 3/4"-2" (1,3-1,8m)</t>
  </si>
  <si>
    <t>-1854607300</t>
  </si>
  <si>
    <t>892233122</t>
  </si>
  <si>
    <t>Proplach a dezinfekce vodovodního potrubí DN od 40 do 70</t>
  </si>
  <si>
    <t>-560370471</t>
  </si>
  <si>
    <t>"vodovod. přípojky dle výkazu výměr" 34,70</t>
  </si>
  <si>
    <t>-1965602793</t>
  </si>
  <si>
    <t>899401111</t>
  </si>
  <si>
    <t>Osazení poklopů uličních s pevným rámem litinových ventilových</t>
  </si>
  <si>
    <t>353461410</t>
  </si>
  <si>
    <t>"dle počtu vodovod. přípojek dle výk. výměr" 7,0</t>
  </si>
  <si>
    <t>42291402</t>
  </si>
  <si>
    <t>poklop litinový ventilový</t>
  </si>
  <si>
    <t>682111216</t>
  </si>
  <si>
    <t>"dle osazení" 7,0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</si>
  <si>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</si>
  <si>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</si>
  <si>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</si>
  <si>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</si>
  <si>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</si>
  <si>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34,70+(7*1,6)</t>
  </si>
  <si>
    <t>včetně vytažení do krycích hrnců a poklopů</t>
  </si>
  <si>
    <t>2064036089</t>
  </si>
  <si>
    <t>304b - Kanalizační splaškové přípojky</t>
  </si>
  <si>
    <t>"Pro kanalizační splaškové přípojky dle výkazu výměr z úrovně silniční pláně" 51,13</t>
  </si>
  <si>
    <t>"dle hloubení rýh" 51,13*0,3</t>
  </si>
  <si>
    <t>plocha pažení rýh kanalizačních splaškových přípojek</t>
  </si>
  <si>
    <t>"dle výk. výměr" 113,62</t>
  </si>
  <si>
    <t>"dle zřízení" 113,62</t>
  </si>
  <si>
    <t>1381878466</t>
  </si>
  <si>
    <t>"dle kubatury zásypu" 35,019*2</t>
  </si>
  <si>
    <t>"dle hloubení rýh tř. těž. I" 51,13</t>
  </si>
  <si>
    <t>"odečte se zásyp" -35,019</t>
  </si>
  <si>
    <t>"dle vodor. přemístění" 16,111*(20-10)</t>
  </si>
  <si>
    <t>-1209437962</t>
  </si>
  <si>
    <t>"dle kubatury zásypu" 35,019</t>
  </si>
  <si>
    <t>"dle vodor. přemístění" 16,111*1,8</t>
  </si>
  <si>
    <t>"výkop rýh" 51,13</t>
  </si>
  <si>
    <t>"odečte se obsyp včetně potrubí" -10,553</t>
  </si>
  <si>
    <t>odečte se lože pod potrubí kanalizačních přípojek</t>
  </si>
  <si>
    <t>"De160" -0,1*0,90*15,6</t>
  </si>
  <si>
    <t>"De200" -0,1*0,90*9,1</t>
  </si>
  <si>
    <t>"odečte se sanace zákl. spáry" -0,15*0,9*(15,6+9,1)</t>
  </si>
  <si>
    <t>0,3 m nad povrch potrubí kanalizačních přípojek</t>
  </si>
  <si>
    <t>"De160" 0,9*0,46*15,6</t>
  </si>
  <si>
    <t>"De200" 0,9*0,5*9,1</t>
  </si>
  <si>
    <t>"De160" -3,14*0,08*0,08*15,6</t>
  </si>
  <si>
    <t>"De200" -3,14*0,1*0,1*9,1</t>
  </si>
  <si>
    <t>"pro obsyp" 9,954*2,0</t>
  </si>
  <si>
    <t>1316282351</t>
  </si>
  <si>
    <t>0,15*0,9*(15,6+9,1)</t>
  </si>
  <si>
    <t>lože pod potrubí kanalizačních přípojek</t>
  </si>
  <si>
    <t>"De160" 0,1*0,90*15,6</t>
  </si>
  <si>
    <t>"De200" 0,1*0,90*9,1</t>
  </si>
  <si>
    <t>871313123</t>
  </si>
  <si>
    <t>Montáž kanalizačního potrubí z tvrdého PVC-U hladkého plnostěnného tuhost SN 12 DN 160</t>
  </si>
  <si>
    <t>1166710704</t>
  </si>
  <si>
    <t>"potrubí přípojek z PVC, De160, dle výk. výměr" 15,60</t>
  </si>
  <si>
    <t>28611260</t>
  </si>
  <si>
    <t>trubka kanalizační PVC-U plnostěnná jednovrstvá DN 160x3000mm SN12</t>
  </si>
  <si>
    <t>-1306348676</t>
  </si>
  <si>
    <t>"dle montáže, přičteno ztratné 3.0%" 15,60</t>
  </si>
  <si>
    <t>15,6*1,03 'Přepočtené koeficientem množství</t>
  </si>
  <si>
    <t>153789293</t>
  </si>
  <si>
    <t>"potrubí přípojek z PVC, De200, dle výk. výměr" 9,1</t>
  </si>
  <si>
    <t>371064075</t>
  </si>
  <si>
    <t>"dle montáže, přičteno ztratné 3.0%" 9,10</t>
  </si>
  <si>
    <t>9,1*1,03 'Přepočtené koeficientem množství</t>
  </si>
  <si>
    <t>877310310</t>
  </si>
  <si>
    <t>Montáž tvarovek na kanalizačním plastovém potrubí z PP nebo PVC-U hladkého plnostěnného kolen, víček nebo hrdlových uzávěrů DN 150</t>
  </si>
  <si>
    <t>-82967304</t>
  </si>
  <si>
    <t>dle počtu splaškových přípojek De 160, bere se 1ks/přípojku</t>
  </si>
  <si>
    <t>"dle výk. výměr" 7-1</t>
  </si>
  <si>
    <t>28651202</t>
  </si>
  <si>
    <t>koleno kanalizační PVC-U plnostěnné 160x45°</t>
  </si>
  <si>
    <t>-1182079404</t>
  </si>
  <si>
    <t>877310330</t>
  </si>
  <si>
    <t>Montáž tvarovek na kanalizačním plastovém potrubí z PP nebo PVC-U hladkého plnostěnného spojek nebo redukcí DN 150</t>
  </si>
  <si>
    <t>1952759784</t>
  </si>
  <si>
    <t>"pro přepojení na stávající přípojky, bere se 6 ks" 6</t>
  </si>
  <si>
    <t>28651073</t>
  </si>
  <si>
    <t>přesuvka kanalizační PVC-U plnostěnná s rázovou odolností DN 160</t>
  </si>
  <si>
    <t>1628095567</t>
  </si>
  <si>
    <t>76559473</t>
  </si>
  <si>
    <t>dle počtu splaškových přípojek De 200, bere se 1ks/přípojku</t>
  </si>
  <si>
    <t>-155731519</t>
  </si>
  <si>
    <t>304c - Kanalizační dešťové přípojky</t>
  </si>
  <si>
    <t>"Pro kanalizační dešťové přípojky dle výkazu výměr z úrovně silniční pláně" 49,14</t>
  </si>
  <si>
    <t>"dle hloubení rýh" 49,14*0,3</t>
  </si>
  <si>
    <t>plocha pažení rýh kanalizačních přípojek</t>
  </si>
  <si>
    <t>"dle výk. výměr" 109,2</t>
  </si>
  <si>
    <t>"dle zřízení" 109,20</t>
  </si>
  <si>
    <t>-1683464082</t>
  </si>
  <si>
    <t>"dle kubatury zásypu" 32,526*2</t>
  </si>
  <si>
    <t>"dle hloubení rýh tř. těž. I" 49,14</t>
  </si>
  <si>
    <t>"odečte se zásyp" -32,526</t>
  </si>
  <si>
    <t>"dle vodor. přemístění" 16,614*(20-10)</t>
  </si>
  <si>
    <t>848243956</t>
  </si>
  <si>
    <t>"dle kubatury zásypu" 32,526</t>
  </si>
  <si>
    <t>"dle vodor. přemístění" 16,614*1,8</t>
  </si>
  <si>
    <t>"výkop rýh" 49,14</t>
  </si>
  <si>
    <t>"odečte se obsyp včetně potrubí" -10,764</t>
  </si>
  <si>
    <t>"De160" -0,1*0,90*26,0</t>
  </si>
  <si>
    <t>"odečte se sanace zákl. spáry" -0,15*0,90*26,0</t>
  </si>
  <si>
    <t>"De160" 0,9*0,46*26,0</t>
  </si>
  <si>
    <t>"De160" -3,14*0,08*0,08*26,0</t>
  </si>
  <si>
    <t>"pro obsyp" 10,242*2,0</t>
  </si>
  <si>
    <t>1213461539</t>
  </si>
  <si>
    <t>0,15*0,9*26,0</t>
  </si>
  <si>
    <t>"De160" 0,1*0,90*26,0</t>
  </si>
  <si>
    <t>"potrubí přípojek z PVC, De160, dle výk. výměr" 26,0</t>
  </si>
  <si>
    <t>"dle montáže, přičteno ztratné 3.0%" 26,0</t>
  </si>
  <si>
    <t>26*1,03 'Přepočtené koeficientem množství</t>
  </si>
  <si>
    <t>dle počtu přípojek De 160, bere se 1ks/přípojku</t>
  </si>
  <si>
    <t>"dle montáže" 6,0</t>
  </si>
  <si>
    <t>463938983</t>
  </si>
  <si>
    <t>"pro přepojení na stávající přípojky, bere se 7 ks" 7</t>
  </si>
  <si>
    <t>45224547</t>
  </si>
  <si>
    <t>"dle montáže" 7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</si>
  <si>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</si>
  <si>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</si>
  <si>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</si>
  <si>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</si>
  <si>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</si>
  <si>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</si>
  <si>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</si>
  <si>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</si>
  <si>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</si>
  <si>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</si>
  <si>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</si>
  <si>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</si>
  <si>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uložených volně do rýhy plastových tuhých, vnitřního průměru přes 32 do 50 mm</t>
  </si>
  <si>
    <t>"kabelová chránička, 50/41 mm" 71,50</t>
  </si>
  <si>
    <t>34571351</t>
  </si>
  <si>
    <t>trubka elektroinstalační ohebná dvouplášťová korugovaná HDPE (chránička) D 40/50mm</t>
  </si>
  <si>
    <t>"dle montáže" 71,50</t>
  </si>
  <si>
    <t>Práce a dodávky M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</si>
  <si>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</si>
  <si>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</si>
  <si>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</si>
  <si>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</si>
  <si>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15 W" 3</t>
  </si>
  <si>
    <t>34774021w</t>
  </si>
  <si>
    <t>svítidlo parkové na sloupek LED IP66 do 30W do 3000lm</t>
  </si>
  <si>
    <t>256</t>
  </si>
  <si>
    <t>"LED 15W, dle montáže, viz. TZ a výpočet osvětlení" 3</t>
  </si>
  <si>
    <t>210204011</t>
  </si>
  <si>
    <t>Montáž stožárů osvětlení samostatně stojících ocelových, délky do 12 m</t>
  </si>
  <si>
    <t>"stožárů VO, žárově zinkovaných, dle sit. 3 ks" 3</t>
  </si>
  <si>
    <t>31674065</t>
  </si>
  <si>
    <t>stožár osvětlovací sadový Pz 133/89/60 v 5,0m</t>
  </si>
  <si>
    <t>942816962</t>
  </si>
  <si>
    <t>"dle montáže" 3</t>
  </si>
  <si>
    <t>210204202</t>
  </si>
  <si>
    <t>Montáž elektrovýzbroje stožárů osvětlení 2 okruhy</t>
  </si>
  <si>
    <t>"dle počtu stožárů VO" 3</t>
  </si>
  <si>
    <t>ELST2951</t>
  </si>
  <si>
    <t>SR st.rozvodnice SR721-14/N Al,CU universální</t>
  </si>
  <si>
    <t>-1148283388</t>
  </si>
  <si>
    <t>210220022</t>
  </si>
  <si>
    <t>Montáž uzemňovacího vedení s upevněním, propojením a připojením pomocí svorek v zemi s izolací spojů vodičů FeZn drátem nebo lanem průměru do 10 mm v městské zástavbě</t>
  </si>
  <si>
    <t>"drát FeZn 10 mm" 77,50</t>
  </si>
  <si>
    <t>včetně montáže smršťovací bužírky zemnění, 3 ks</t>
  </si>
  <si>
    <t>1561082</t>
  </si>
  <si>
    <t>smršťovací bužírka HSD-T2 1,6/0,8 C 88861000</t>
  </si>
  <si>
    <t>"uvažuje se 3 ks" 3</t>
  </si>
  <si>
    <t>35441073</t>
  </si>
  <si>
    <t>drát D 10mm FeZn</t>
  </si>
  <si>
    <t>"dle montáže" 77,50</t>
  </si>
  <si>
    <t>210220301</t>
  </si>
  <si>
    <t>Montáž hromosvodného vedení svorek se 2 šrouby</t>
  </si>
  <si>
    <t>"svorka hromosvodní typ SR02, 9 ks" 9</t>
  </si>
  <si>
    <t>35441996</t>
  </si>
  <si>
    <t>svorka odbočovací a spojovací pro spojování kruhových a páskových vodičů, FeZn</t>
  </si>
  <si>
    <t>"dle montáže" 9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</si>
  <si>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</si>
  <si>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</si>
  <si>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"dle výk.výměr" 15</t>
  </si>
  <si>
    <t>34111030</t>
  </si>
  <si>
    <t>kabel instalační jádro Cu plné izolace PVC plášť PVC 450/750V (CYKY) 3x1,5mm2</t>
  </si>
  <si>
    <t>"kabel CYKY 3C x 1.5 mm2, dle montáže" 15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</si>
  <si>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</si>
  <si>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</si>
  <si>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"dle výk.výměr" 83,50</t>
  </si>
  <si>
    <t>34111076</t>
  </si>
  <si>
    <t>kabel instalační jádro Cu plné izolace PVC plášť PVC 450/750V (CYKY) 4x10mm2</t>
  </si>
  <si>
    <t>"kabel CYKY 4 x 10 mm2, dle montáže" 83,50</t>
  </si>
  <si>
    <t>210100097</t>
  </si>
  <si>
    <t>Ukončení vodičů izolovaných s označením a zapojením na svorkovnici s otevřením a uzavřením krytu průřezu žíly do 4 mm2</t>
  </si>
  <si>
    <t>"dle výk.výměr" 6</t>
  </si>
  <si>
    <t>210950201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</si>
  <si>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</si>
  <si>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71,50</t>
  </si>
  <si>
    <t>2109104.R</t>
  </si>
  <si>
    <t>Zatažení a připojení do stávajícího pilíře SP100</t>
  </si>
  <si>
    <t>"dle výk.výměr" 1</t>
  </si>
  <si>
    <t>3411001.M</t>
  </si>
  <si>
    <t>Podružný materiál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</si>
  <si>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</si>
  <si>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</si>
  <si>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</si>
  <si>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</si>
  <si>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</si>
  <si>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</si>
  <si>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</si>
  <si>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</si>
  <si>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"dle výk.výměr" 0,0715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</si>
  <si>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</si>
  <si>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</si>
  <si>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"pro stožáry, dle výk.výměr" 0,75+0,75+0,21</t>
  </si>
  <si>
    <t>460080013</t>
  </si>
  <si>
    <t>Základové konstrukce základ bez bednění do rostlé zeminy z monolitického betonu tř. C 12/15</t>
  </si>
  <si>
    <t>"dle výk. výměr" 0,75</t>
  </si>
  <si>
    <t>vč.osazení stožárového pouzdra</t>
  </si>
  <si>
    <t>OSM.225010</t>
  </si>
  <si>
    <t>KGEM trouba DN315x7,7/1000 SN4 EN 13476-2</t>
  </si>
  <si>
    <t>1861443442</t>
  </si>
  <si>
    <t>"pouzdrový základ pro stožár VO" 3</t>
  </si>
  <si>
    <t>460371111</t>
  </si>
  <si>
    <t>Naložení výkopku ručně z hornin třídy těžitelnosti I skupiny 1 až 3</t>
  </si>
  <si>
    <t>"naložení přebytečné zeminy</t>
  </si>
  <si>
    <t>"ze základových šachet pro stožáry</t>
  </si>
  <si>
    <t>0,75+0,21</t>
  </si>
  <si>
    <t>"z rýh místo pískového lože</t>
  </si>
  <si>
    <t>0,5*0,1*65,0</t>
  </si>
  <si>
    <t>460161222</t>
  </si>
  <si>
    <t>Hloubení kabelových rýh ručně včetně urovnání dna s přemístěním výkopku do vzdálenosti 3 m od okraje jámy nebo s naložením na dopravní prostředek šířky 50 cm hloubky 30 cm v hornině třídy těžitelnosti I skupiny 3</t>
  </si>
  <si>
    <t>"dle výk.výměr" 65,0</t>
  </si>
  <si>
    <t>uvažovat obsazenou trasu</t>
  </si>
  <si>
    <t>460391123</t>
  </si>
  <si>
    <t>Zásyp jam ručně s uložením výkopku ve vrstvách a úpravou povrchu s přemístění sypaniny ze vzdálenosti do 10 m se zhutněním z horniny třídy těžitelnosti I skupiny 3</t>
  </si>
  <si>
    <t>-1030460655</t>
  </si>
  <si>
    <t>"zásyp jam, dle výk. výměr 1.5 m3" 0,75</t>
  </si>
  <si>
    <t>460661112</t>
  </si>
  <si>
    <t>Kabelové lože z písku včetně podsypu, zhutnění a urovnání povrchu pro kabely nn bez zakrytí, šířky přes 35 do 50 cm</t>
  </si>
  <si>
    <t>2062133900</t>
  </si>
  <si>
    <t>pískové kabelové lože včetně dodávky písku</t>
  </si>
  <si>
    <t>"kabelové lože tl.0,1m, š.0,50 m, dle výk.výměr" 65,0</t>
  </si>
  <si>
    <t>460451222</t>
  </si>
  <si>
    <t>Zásyp kabelových rýh strojně s přemístěním sypaniny ze vzdálenosti do 10 m, s uložením výkopku ve vrstvách včetně zhutnění a urovnání povrchu šířky 50 cm hloubky 20 cm z horniny třídy těžitelnosti I skupiny 3</t>
  </si>
  <si>
    <t>"hloubení rýh š.0,5m" 65,0</t>
  </si>
  <si>
    <t>460671113</t>
  </si>
  <si>
    <t>Výstražné prvky pro krytí kabelů včetně vyrovnání povrchu rýhy, rozvinutí a uložení fólie, šířky přes 25 do 35 cm</t>
  </si>
  <si>
    <t>"dle celkové délky kabel. rýh, dle výk.výměr" 65,0</t>
  </si>
  <si>
    <t>460341113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</si>
  <si>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</si>
  <si>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</si>
  <si>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</si>
  <si>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4,21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</si>
  <si>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</si>
  <si>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</si>
  <si>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4,21*(20-1)</t>
  </si>
  <si>
    <t>460361121</t>
  </si>
  <si>
    <t>Poplatek (skládkovné) za uložení zeminy na recyklační skládce zatříděné do Katalogu odpadů pod kódem 17 05 04</t>
  </si>
  <si>
    <t>-1954300586</t>
  </si>
  <si>
    <t>"dle vodorovného přemístění" 4,21*1,8</t>
  </si>
  <si>
    <t>Recyklační centrum Lumos Jivno</t>
  </si>
  <si>
    <t>460581131</t>
  </si>
  <si>
    <t>Úprava terénu uvedení nezpevněného terénu do původního stavu v místě dočasného uložení výkopku s vyhrabáním, srovnáním a částečným dosetím trávy</t>
  </si>
  <si>
    <t>-660189945</t>
  </si>
  <si>
    <t>Provizorní úprava terénu</t>
  </si>
  <si>
    <t>"dle výk. výměr" 32,50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</si>
</sst>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1233a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místní komunikace ulice Sídliště v úseku od REPROGENu po čp. 1158 Třeboň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Třeboň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Třeboň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WAY project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ROUND(AS95+SUM(AS96:AS100)+AS104,2)</f>
        <v>0</v>
      </c>
      <c r="AT94" s="115">
        <f>ROUND(SUM(AV94:AW94),2)</f>
        <v>0</v>
      </c>
      <c r="AU94" s="116">
        <f>ROUND(AU95+SUM(AU96:AU100)+AU104,5)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ROUND(AZ95+SUM(AZ96:AZ100)+AZ104,2)</f>
        <v>0</v>
      </c>
      <c r="BA94" s="115">
        <f>ROUND(BA95+SUM(BA96:BA100)+BA104,2)</f>
        <v>0</v>
      </c>
      <c r="BB94" s="115">
        <f>ROUND(BB95+SUM(BB96:BB100)+BB104,2)</f>
        <v>0</v>
      </c>
      <c r="BC94" s="115">
        <f>ROUND(BC95+SUM(BC96:BC100)+BC104,2)</f>
        <v>0</v>
      </c>
      <c r="BD94" s="117">
        <f>ROUND(BD95+SUM(BD96:BD100)+BD104,2)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'02 - Ostatní a vedlejší 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'02 - Ostatní a vedlejší n...'!P123</f>
        <v>0</v>
      </c>
      <c r="AV95" s="129">
        <f>'02 - Ostatní a vedlejší n...'!J33</f>
        <v>0</v>
      </c>
      <c r="AW95" s="129">
        <f>'02 - Ostatní a vedlejší n...'!J34</f>
        <v>0</v>
      </c>
      <c r="AX95" s="129">
        <f>'02 - Ostatní a vedlejší n...'!J35</f>
        <v>0</v>
      </c>
      <c r="AY95" s="129">
        <f>'02 - Ostatní a vedlejší n...'!J36</f>
        <v>0</v>
      </c>
      <c r="AZ95" s="129">
        <f>'02 - Ostatní a vedlejší n...'!F33</f>
        <v>0</v>
      </c>
      <c r="BA95" s="129">
        <f>'02 - Ostatní a vedlejší n...'!F34</f>
        <v>0</v>
      </c>
      <c r="BB95" s="129">
        <f>'02 - Ostatní a vedlejší n...'!F35</f>
        <v>0</v>
      </c>
      <c r="BC95" s="129">
        <f>'02 - Ostatní a vedlejší n...'!F36</f>
        <v>0</v>
      </c>
      <c r="BD95" s="131">
        <f>'02 - Ostatní a vedlejší n...'!F37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Místní komunikace'!J30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'101 - Místní komunikace'!P125</f>
        <v>0</v>
      </c>
      <c r="AV96" s="129">
        <f>'101 - Místní komunikace'!J33</f>
        <v>0</v>
      </c>
      <c r="AW96" s="129">
        <f>'101 - Místní komunikace'!J34</f>
        <v>0</v>
      </c>
      <c r="AX96" s="129">
        <f>'101 - Místní komunikace'!J35</f>
        <v>0</v>
      </c>
      <c r="AY96" s="129">
        <f>'101 - Místní komunikace'!J36</f>
        <v>0</v>
      </c>
      <c r="AZ96" s="129">
        <f>'101 - Místní komunikace'!F33</f>
        <v>0</v>
      </c>
      <c r="BA96" s="129">
        <f>'101 - Místní komunikace'!F34</f>
        <v>0</v>
      </c>
      <c r="BB96" s="129">
        <f>'101 - Místní komunikace'!F35</f>
        <v>0</v>
      </c>
      <c r="BC96" s="129">
        <f>'101 - Místní komunikace'!F36</f>
        <v>0</v>
      </c>
      <c r="BD96" s="131">
        <f>'101 - Místní komunikace'!F37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92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'301 - Vodovod'!J30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'301 - Vodovod'!P121</f>
        <v>0</v>
      </c>
      <c r="AV97" s="129">
        <f>'301 - Vodovod'!J33</f>
        <v>0</v>
      </c>
      <c r="AW97" s="129">
        <f>'301 - Vodovod'!J34</f>
        <v>0</v>
      </c>
      <c r="AX97" s="129">
        <f>'301 - Vodovod'!J35</f>
        <v>0</v>
      </c>
      <c r="AY97" s="129">
        <f>'301 - Vodovod'!J36</f>
        <v>0</v>
      </c>
      <c r="AZ97" s="129">
        <f>'301 - Vodovod'!F33</f>
        <v>0</v>
      </c>
      <c r="BA97" s="129">
        <f>'301 - Vodovod'!F34</f>
        <v>0</v>
      </c>
      <c r="BB97" s="129">
        <f>'301 - Vodovod'!F35</f>
        <v>0</v>
      </c>
      <c r="BC97" s="129">
        <f>'301 - Vodovod'!F36</f>
        <v>0</v>
      </c>
      <c r="BD97" s="131">
        <f>'301 - Vodovod'!F37</f>
        <v>0</v>
      </c>
      <c r="BE97" s="7"/>
      <c r="BT97" s="132" t="s">
        <v>86</v>
      </c>
      <c r="BV97" s="132" t="s">
        <v>80</v>
      </c>
      <c r="BW97" s="132" t="s">
        <v>95</v>
      </c>
      <c r="BX97" s="132" t="s">
        <v>5</v>
      </c>
      <c r="CL97" s="132" t="s">
        <v>96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97</v>
      </c>
      <c r="E98" s="123"/>
      <c r="F98" s="123"/>
      <c r="G98" s="123"/>
      <c r="H98" s="123"/>
      <c r="I98" s="124"/>
      <c r="J98" s="123" t="s">
        <v>98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'302 - Splašková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'302 - Splašková kanalizace'!P122</f>
        <v>0</v>
      </c>
      <c r="AV98" s="129">
        <f>'302 - Splašková kanalizace'!J33</f>
        <v>0</v>
      </c>
      <c r="AW98" s="129">
        <f>'302 - Splašková kanalizace'!J34</f>
        <v>0</v>
      </c>
      <c r="AX98" s="129">
        <f>'302 - Splašková kanalizace'!J35</f>
        <v>0</v>
      </c>
      <c r="AY98" s="129">
        <f>'302 - Splašková kanalizace'!J36</f>
        <v>0</v>
      </c>
      <c r="AZ98" s="129">
        <f>'302 - Splašková kanalizace'!F33</f>
        <v>0</v>
      </c>
      <c r="BA98" s="129">
        <f>'302 - Splašková kanalizace'!F34</f>
        <v>0</v>
      </c>
      <c r="BB98" s="129">
        <f>'302 - Splašková kanalizace'!F35</f>
        <v>0</v>
      </c>
      <c r="BC98" s="129">
        <f>'302 - Splašková kanalizace'!F36</f>
        <v>0</v>
      </c>
      <c r="BD98" s="131">
        <f>'302 - Splašková kanalizace'!F37</f>
        <v>0</v>
      </c>
      <c r="BE98" s="7"/>
      <c r="BT98" s="132" t="s">
        <v>86</v>
      </c>
      <c r="BV98" s="132" t="s">
        <v>80</v>
      </c>
      <c r="BW98" s="132" t="s">
        <v>99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100</v>
      </c>
      <c r="E99" s="123"/>
      <c r="F99" s="123"/>
      <c r="G99" s="123"/>
      <c r="H99" s="123"/>
      <c r="I99" s="124"/>
      <c r="J99" s="123" t="s">
        <v>101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'303 - Dešťová kanalizace'!J30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'303 - Dešťová kanalizace'!P122</f>
        <v>0</v>
      </c>
      <c r="AV99" s="129">
        <f>'303 - Dešťová kanalizace'!J33</f>
        <v>0</v>
      </c>
      <c r="AW99" s="129">
        <f>'303 - Dešťová kanalizace'!J34</f>
        <v>0</v>
      </c>
      <c r="AX99" s="129">
        <f>'303 - Dešťová kanalizace'!J35</f>
        <v>0</v>
      </c>
      <c r="AY99" s="129">
        <f>'303 - Dešťová kanalizace'!J36</f>
        <v>0</v>
      </c>
      <c r="AZ99" s="129">
        <f>'303 - Dešťová kanalizace'!F33</f>
        <v>0</v>
      </c>
      <c r="BA99" s="129">
        <f>'303 - Dešťová kanalizace'!F34</f>
        <v>0</v>
      </c>
      <c r="BB99" s="129">
        <f>'303 - Dešťová kanalizace'!F35</f>
        <v>0</v>
      </c>
      <c r="BC99" s="129">
        <f>'303 - Dešťová kanalizace'!F36</f>
        <v>0</v>
      </c>
      <c r="BD99" s="131">
        <f>'303 - Dešťová kanalizace'!F37</f>
        <v>0</v>
      </c>
      <c r="BE99" s="7"/>
      <c r="BT99" s="132" t="s">
        <v>86</v>
      </c>
      <c r="BV99" s="132" t="s">
        <v>80</v>
      </c>
      <c r="BW99" s="132" t="s">
        <v>102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7"/>
      <c r="B100" s="121"/>
      <c r="C100" s="122"/>
      <c r="D100" s="123" t="s">
        <v>103</v>
      </c>
      <c r="E100" s="123"/>
      <c r="F100" s="123"/>
      <c r="G100" s="123"/>
      <c r="H100" s="123"/>
      <c r="I100" s="124"/>
      <c r="J100" s="123" t="s">
        <v>104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ROUND(SUM(AG101:AG103),2)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77</v>
      </c>
      <c r="BT100" s="132" t="s">
        <v>86</v>
      </c>
      <c r="BU100" s="132" t="s">
        <v>79</v>
      </c>
      <c r="BV100" s="132" t="s">
        <v>80</v>
      </c>
      <c r="BW100" s="132" t="s">
        <v>105</v>
      </c>
      <c r="BX100" s="132" t="s">
        <v>5</v>
      </c>
      <c r="CL100" s="132" t="s">
        <v>1</v>
      </c>
      <c r="CM100" s="132" t="s">
        <v>88</v>
      </c>
    </row>
    <row r="101" s="4" customFormat="1" ht="16.5" customHeight="1">
      <c r="A101" s="120" t="s">
        <v>82</v>
      </c>
      <c r="B101" s="71"/>
      <c r="C101" s="134"/>
      <c r="D101" s="134"/>
      <c r="E101" s="135" t="s">
        <v>106</v>
      </c>
      <c r="F101" s="135"/>
      <c r="G101" s="135"/>
      <c r="H101" s="135"/>
      <c r="I101" s="135"/>
      <c r="J101" s="134"/>
      <c r="K101" s="135" t="s">
        <v>107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'304a - Vodovodní přípojky'!J32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108</v>
      </c>
      <c r="AR101" s="73"/>
      <c r="AS101" s="138">
        <v>0</v>
      </c>
      <c r="AT101" s="139">
        <f>ROUND(SUM(AV101:AW101),2)</f>
        <v>0</v>
      </c>
      <c r="AU101" s="140">
        <f>'304a - Vodovodní přípojky'!P125</f>
        <v>0</v>
      </c>
      <c r="AV101" s="139">
        <f>'304a - Vodovodní přípojky'!J35</f>
        <v>0</v>
      </c>
      <c r="AW101" s="139">
        <f>'304a - Vodovodní přípojky'!J36</f>
        <v>0</v>
      </c>
      <c r="AX101" s="139">
        <f>'304a - Vodovodní přípojky'!J37</f>
        <v>0</v>
      </c>
      <c r="AY101" s="139">
        <f>'304a - Vodovodní přípojky'!J38</f>
        <v>0</v>
      </c>
      <c r="AZ101" s="139">
        <f>'304a - Vodovodní přípojky'!F35</f>
        <v>0</v>
      </c>
      <c r="BA101" s="139">
        <f>'304a - Vodovodní přípojky'!F36</f>
        <v>0</v>
      </c>
      <c r="BB101" s="139">
        <f>'304a - Vodovodní přípojky'!F37</f>
        <v>0</v>
      </c>
      <c r="BC101" s="139">
        <f>'304a - Vodovodní přípojky'!F38</f>
        <v>0</v>
      </c>
      <c r="BD101" s="141">
        <f>'304a - Vodovodní přípojky'!F39</f>
        <v>0</v>
      </c>
      <c r="BE101" s="4"/>
      <c r="BT101" s="142" t="s">
        <v>88</v>
      </c>
      <c r="BV101" s="142" t="s">
        <v>80</v>
      </c>
      <c r="BW101" s="142" t="s">
        <v>109</v>
      </c>
      <c r="BX101" s="142" t="s">
        <v>105</v>
      </c>
      <c r="CL101" s="142" t="s">
        <v>1</v>
      </c>
    </row>
    <row r="102" s="4" customFormat="1" ht="16.5" customHeight="1">
      <c r="A102" s="120" t="s">
        <v>82</v>
      </c>
      <c r="B102" s="71"/>
      <c r="C102" s="134"/>
      <c r="D102" s="134"/>
      <c r="E102" s="135" t="s">
        <v>110</v>
      </c>
      <c r="F102" s="135"/>
      <c r="G102" s="135"/>
      <c r="H102" s="135"/>
      <c r="I102" s="135"/>
      <c r="J102" s="134"/>
      <c r="K102" s="135" t="s">
        <v>111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'304b - Kanalizační splašk...'!J32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108</v>
      </c>
      <c r="AR102" s="73"/>
      <c r="AS102" s="138">
        <v>0</v>
      </c>
      <c r="AT102" s="139">
        <f>ROUND(SUM(AV102:AW102),2)</f>
        <v>0</v>
      </c>
      <c r="AU102" s="140">
        <f>'304b - Kanalizační splašk...'!P125</f>
        <v>0</v>
      </c>
      <c r="AV102" s="139">
        <f>'304b - Kanalizační splašk...'!J35</f>
        <v>0</v>
      </c>
      <c r="AW102" s="139">
        <f>'304b - Kanalizační splašk...'!J36</f>
        <v>0</v>
      </c>
      <c r="AX102" s="139">
        <f>'304b - Kanalizační splašk...'!J37</f>
        <v>0</v>
      </c>
      <c r="AY102" s="139">
        <f>'304b - Kanalizační splašk...'!J38</f>
        <v>0</v>
      </c>
      <c r="AZ102" s="139">
        <f>'304b - Kanalizační splašk...'!F35</f>
        <v>0</v>
      </c>
      <c r="BA102" s="139">
        <f>'304b - Kanalizační splašk...'!F36</f>
        <v>0</v>
      </c>
      <c r="BB102" s="139">
        <f>'304b - Kanalizační splašk...'!F37</f>
        <v>0</v>
      </c>
      <c r="BC102" s="139">
        <f>'304b - Kanalizační splašk...'!F38</f>
        <v>0</v>
      </c>
      <c r="BD102" s="141">
        <f>'304b - Kanalizační splašk...'!F39</f>
        <v>0</v>
      </c>
      <c r="BE102" s="4"/>
      <c r="BT102" s="142" t="s">
        <v>88</v>
      </c>
      <c r="BV102" s="142" t="s">
        <v>80</v>
      </c>
      <c r="BW102" s="142" t="s">
        <v>112</v>
      </c>
      <c r="BX102" s="142" t="s">
        <v>105</v>
      </c>
      <c r="CL102" s="142" t="s">
        <v>1</v>
      </c>
    </row>
    <row r="103" s="4" customFormat="1" ht="16.5" customHeight="1">
      <c r="A103" s="120" t="s">
        <v>82</v>
      </c>
      <c r="B103" s="71"/>
      <c r="C103" s="134"/>
      <c r="D103" s="134"/>
      <c r="E103" s="135" t="s">
        <v>113</v>
      </c>
      <c r="F103" s="135"/>
      <c r="G103" s="135"/>
      <c r="H103" s="135"/>
      <c r="I103" s="135"/>
      <c r="J103" s="134"/>
      <c r="K103" s="135" t="s">
        <v>114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'304c - Kanalizační dešťov...'!J32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108</v>
      </c>
      <c r="AR103" s="73"/>
      <c r="AS103" s="138">
        <v>0</v>
      </c>
      <c r="AT103" s="139">
        <f>ROUND(SUM(AV103:AW103),2)</f>
        <v>0</v>
      </c>
      <c r="AU103" s="140">
        <f>'304c - Kanalizační dešťov...'!P125</f>
        <v>0</v>
      </c>
      <c r="AV103" s="139">
        <f>'304c - Kanalizační dešťov...'!J35</f>
        <v>0</v>
      </c>
      <c r="AW103" s="139">
        <f>'304c - Kanalizační dešťov...'!J36</f>
        <v>0</v>
      </c>
      <c r="AX103" s="139">
        <f>'304c - Kanalizační dešťov...'!J37</f>
        <v>0</v>
      </c>
      <c r="AY103" s="139">
        <f>'304c - Kanalizační dešťov...'!J38</f>
        <v>0</v>
      </c>
      <c r="AZ103" s="139">
        <f>'304c - Kanalizační dešťov...'!F35</f>
        <v>0</v>
      </c>
      <c r="BA103" s="139">
        <f>'304c - Kanalizační dešťov...'!F36</f>
        <v>0</v>
      </c>
      <c r="BB103" s="139">
        <f>'304c - Kanalizační dešťov...'!F37</f>
        <v>0</v>
      </c>
      <c r="BC103" s="139">
        <f>'304c - Kanalizační dešťov...'!F38</f>
        <v>0</v>
      </c>
      <c r="BD103" s="141">
        <f>'304c - Kanalizační dešťov...'!F39</f>
        <v>0</v>
      </c>
      <c r="BE103" s="4"/>
      <c r="BT103" s="142" t="s">
        <v>88</v>
      </c>
      <c r="BV103" s="142" t="s">
        <v>80</v>
      </c>
      <c r="BW103" s="142" t="s">
        <v>115</v>
      </c>
      <c r="BX103" s="142" t="s">
        <v>105</v>
      </c>
      <c r="CL103" s="142" t="s">
        <v>1</v>
      </c>
    </row>
    <row r="104" s="7" customFormat="1" ht="16.5" customHeight="1">
      <c r="A104" s="120" t="s">
        <v>82</v>
      </c>
      <c r="B104" s="121"/>
      <c r="C104" s="122"/>
      <c r="D104" s="123" t="s">
        <v>116</v>
      </c>
      <c r="E104" s="123"/>
      <c r="F104" s="123"/>
      <c r="G104" s="123"/>
      <c r="H104" s="123"/>
      <c r="I104" s="124"/>
      <c r="J104" s="123" t="s">
        <v>117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'401 - Veřejné osvětlení'!J30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43">
        <v>0</v>
      </c>
      <c r="AT104" s="144">
        <f>ROUND(SUM(AV104:AW104),2)</f>
        <v>0</v>
      </c>
      <c r="AU104" s="145">
        <f>'401 - Veřejné osvětlení'!P121</f>
        <v>0</v>
      </c>
      <c r="AV104" s="144">
        <f>'401 - Veřejné osvětlení'!J33</f>
        <v>0</v>
      </c>
      <c r="AW104" s="144">
        <f>'401 - Veřejné osvětlení'!J34</f>
        <v>0</v>
      </c>
      <c r="AX104" s="144">
        <f>'401 - Veřejné osvětlení'!J35</f>
        <v>0</v>
      </c>
      <c r="AY104" s="144">
        <f>'401 - Veřejné osvětlení'!J36</f>
        <v>0</v>
      </c>
      <c r="AZ104" s="144">
        <f>'401 - Veřejné osvětlení'!F33</f>
        <v>0</v>
      </c>
      <c r="BA104" s="144">
        <f>'401 - Veřejné osvětlení'!F34</f>
        <v>0</v>
      </c>
      <c r="BB104" s="144">
        <f>'401 - Veřejné osvětlení'!F35</f>
        <v>0</v>
      </c>
      <c r="BC104" s="144">
        <f>'401 - Veřejné osvětlení'!F36</f>
        <v>0</v>
      </c>
      <c r="BD104" s="146">
        <f>'401 - Veřejné osvětlení'!F37</f>
        <v>0</v>
      </c>
      <c r="BE104" s="7"/>
      <c r="BT104" s="132" t="s">
        <v>86</v>
      </c>
      <c r="BV104" s="132" t="s">
        <v>80</v>
      </c>
      <c r="BW104" s="132" t="s">
        <v>118</v>
      </c>
      <c r="BX104" s="132" t="s">
        <v>5</v>
      </c>
      <c r="CL104" s="132" t="s">
        <v>1</v>
      </c>
      <c r="CM104" s="132" t="s">
        <v>88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k/sTz9rYyl2Xv0tRU35XcrO3VVCR8UN2zCR9x1DFkUgWry3BzIcEFRLROoLKAea0n6sCXN+66ZQoIhGMxfp/mg==" hashValue="zsQZv+FXBi/5aTE2+defx/0YbzGRyl2nyRZk4jAVspbCKf2k6t4jMlIdoHUtknjz29Btob25e2Kcyh2YMQHXCA==" algorithmName="SHA-512" password="CC35"/>
  <mergeCells count="78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94:AP94"/>
  </mergeCells>
  <hyperlinks>
    <hyperlink ref="A95" location="'02 - Ostatní a vedlejší n...'!C2" display="/"/>
    <hyperlink ref="A96" location="'101 - Místní komunikace'!C2" display="/"/>
    <hyperlink ref="A97" location="'301 - Vodovod'!C2" display="/"/>
    <hyperlink ref="A98" location="'302 - Splašková kanalizace'!C2" display="/"/>
    <hyperlink ref="A99" location="'303 - Dešťová kanalizace'!C2" display="/"/>
    <hyperlink ref="A101" location="'304a - Vodovodní přípojky'!C2" display="/"/>
    <hyperlink ref="A102" location="'304b - Kanalizační splašk...'!C2" display="/"/>
    <hyperlink ref="A103" location="'304c - Kanalizační dešťov...'!C2" display="/"/>
    <hyperlink ref="A104" location="'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1337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ROUND((SUM(BE121:BE212)),  2)</f>
        <v>0</v>
      </c>
      <c r="G33" s="39"/>
      <c r="H33" s="39"/>
      <c r="I33" s="165">
        <v>0.20999999999999999</v>
      </c>
      <c r="J33" s="164">
        <f>ROUND(((SUM(BE121:BE212))*I33),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ROUND((SUM(BF121:BF212)),  2)</f>
        <v>0</v>
      </c>
      <c r="G34" s="39"/>
      <c r="H34" s="39"/>
      <c r="I34" s="165">
        <v>0.14999999999999999</v>
      </c>
      <c r="J34" s="164">
        <f>ROUND(((SUM(BF121:BF212))*I34),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ROUND((SUM(BG121:BG212)),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ROUND((SUM(BH121:BH212)),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ROUND((SUM(BI121:BI212)),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Ing.Jakub Kašparů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1338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1339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1340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1341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1342</v>
      </c>
      <c r="E101" s="197"/>
      <c r="F101" s="197"/>
      <c r="G101" s="197"/>
      <c r="H101" s="197"/>
      <c r="I101" s="197"/>
      <c r="J101" s="198">
        <f>J171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Stavební úpravy místní komunikace ulice Sídliště v úseku od REPROGENu po čp. 1158 Třeboň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401 - Veřejné osvětlení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Třeboň</v>
      </c>
      <c r="G115" s="41"/>
      <c r="H115" s="41"/>
      <c r="I115" s="33" t="s">
        <v>22</v>
      </c>
      <c r="J115" s="80" t="str">
        <f>IF(J12="","",J12)</f>
        <v>11. 9. 2025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Třeboň</v>
      </c>
      <c r="G117" s="41"/>
      <c r="H117" s="41"/>
      <c r="I117" s="33" t="s">
        <v>30</v>
      </c>
      <c r="J117" s="37" t="str">
        <f>E21</f>
        <v>WAY project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Ing.Jakub Kašparů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135</v>
      </c>
      <c r="D120" s="203" t="s">
        <v>63</v>
      </c>
      <c r="E120" s="203" t="s">
        <v>59</v>
      </c>
      <c r="F120" s="203" t="s">
        <v>60</v>
      </c>
      <c r="G120" s="203" t="s">
        <v>136</v>
      </c>
      <c r="H120" s="203" t="s">
        <v>137</v>
      </c>
      <c r="I120" s="203" t="s">
        <v>138</v>
      </c>
      <c r="J120" s="203" t="s">
        <v>124</v>
      </c>
      <c r="K120" s="204" t="s">
        <v>139</v>
      </c>
      <c r="L120" s="205"/>
      <c r="M120" s="101" t="s">
        <v>1</v>
      </c>
      <c r="N120" s="102" t="s">
        <v>42</v>
      </c>
      <c r="O120" s="102" t="s">
        <v>140</v>
      </c>
      <c r="P120" s="102" t="s">
        <v>141</v>
      </c>
      <c r="Q120" s="102" t="s">
        <v>142</v>
      </c>
      <c r="R120" s="102" t="s">
        <v>143</v>
      </c>
      <c r="S120" s="102" t="s">
        <v>144</v>
      </c>
      <c r="T120" s="103" t="s">
        <v>145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P122+P128</f>
        <v>0</v>
      </c>
      <c r="Q121" s="105"/>
      <c r="R121" s="208">
        <f>R122+R128</f>
        <v>2.1188586000000003</v>
      </c>
      <c r="S121" s="105"/>
      <c r="T121" s="209">
        <f>T122+T128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126</v>
      </c>
      <c r="BK121" s="210">
        <f>BK122+BK128</f>
        <v>0</v>
      </c>
    </row>
    <row r="122" s="12" customFormat="1" ht="25.92" customHeight="1">
      <c r="A122" s="12"/>
      <c r="B122" s="211"/>
      <c r="C122" s="212"/>
      <c r="D122" s="213" t="s">
        <v>77</v>
      </c>
      <c r="E122" s="214" t="s">
        <v>1343</v>
      </c>
      <c r="F122" s="214" t="s">
        <v>1344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</f>
        <v>0</v>
      </c>
      <c r="Q122" s="219"/>
      <c r="R122" s="220">
        <f>R123</f>
        <v>0.018589999999999999</v>
      </c>
      <c r="S122" s="219"/>
      <c r="T122" s="22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88</v>
      </c>
      <c r="AT122" s="223" t="s">
        <v>77</v>
      </c>
      <c r="AU122" s="223" t="s">
        <v>78</v>
      </c>
      <c r="AY122" s="222" t="s">
        <v>150</v>
      </c>
      <c r="BK122" s="224">
        <f>BK123</f>
        <v>0</v>
      </c>
    </row>
    <row r="123" s="12" customFormat="1" ht="22.8" customHeight="1">
      <c r="A123" s="12"/>
      <c r="B123" s="211"/>
      <c r="C123" s="212"/>
      <c r="D123" s="213" t="s">
        <v>77</v>
      </c>
      <c r="E123" s="225" t="s">
        <v>1345</v>
      </c>
      <c r="F123" s="225" t="s">
        <v>1346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SUM(P124:P127)</f>
        <v>0</v>
      </c>
      <c r="Q123" s="219"/>
      <c r="R123" s="220">
        <f>SUM(R124:R127)</f>
        <v>0.018589999999999999</v>
      </c>
      <c r="S123" s="219"/>
      <c r="T123" s="22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88</v>
      </c>
      <c r="AT123" s="223" t="s">
        <v>77</v>
      </c>
      <c r="AU123" s="223" t="s">
        <v>86</v>
      </c>
      <c r="AY123" s="222" t="s">
        <v>150</v>
      </c>
      <c r="BK123" s="224">
        <f>SUM(BK124:BK127)</f>
        <v>0</v>
      </c>
    </row>
    <row r="124" s="2" customFormat="1" ht="21.75" customHeight="1">
      <c r="A124" s="39"/>
      <c r="B124" s="40"/>
      <c r="C124" s="227" t="s">
        <v>86</v>
      </c>
      <c r="D124" s="227" t="s">
        <v>156</v>
      </c>
      <c r="E124" s="228" t="s">
        <v>1347</v>
      </c>
      <c r="F124" s="229" t="s">
        <v>1348</v>
      </c>
      <c r="G124" s="230" t="s">
        <v>298</v>
      </c>
      <c r="H124" s="231">
        <v>71.5</v>
      </c>
      <c r="I124" s="232"/>
      <c r="J124" s="233">
        <f>ROUND(I124*H124,2)</f>
        <v>0</v>
      </c>
      <c r="K124" s="229" t="s">
        <v>160</v>
      </c>
      <c r="L124" s="45"/>
      <c r="M124" s="234" t="s">
        <v>1</v>
      </c>
      <c r="N124" s="235" t="s">
        <v>43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248</v>
      </c>
      <c r="AT124" s="238" t="s">
        <v>156</v>
      </c>
      <c r="AU124" s="238" t="s">
        <v>88</v>
      </c>
      <c r="AY124" s="18" t="s">
        <v>150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86</v>
      </c>
      <c r="BK124" s="239">
        <f>ROUND(I124*H124,2)</f>
        <v>0</v>
      </c>
      <c r="BL124" s="18" t="s">
        <v>248</v>
      </c>
      <c r="BM124" s="238" t="s">
        <v>88</v>
      </c>
    </row>
    <row r="125" s="14" customFormat="1">
      <c r="A125" s="14"/>
      <c r="B125" s="251"/>
      <c r="C125" s="252"/>
      <c r="D125" s="242" t="s">
        <v>163</v>
      </c>
      <c r="E125" s="253" t="s">
        <v>1</v>
      </c>
      <c r="F125" s="254" t="s">
        <v>1349</v>
      </c>
      <c r="G125" s="252"/>
      <c r="H125" s="255">
        <v>71.5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163</v>
      </c>
      <c r="AU125" s="261" t="s">
        <v>88</v>
      </c>
      <c r="AV125" s="14" t="s">
        <v>88</v>
      </c>
      <c r="AW125" s="14" t="s">
        <v>33</v>
      </c>
      <c r="AX125" s="14" t="s">
        <v>86</v>
      </c>
      <c r="AY125" s="261" t="s">
        <v>150</v>
      </c>
    </row>
    <row r="126" s="2" customFormat="1" ht="16.5" customHeight="1">
      <c r="A126" s="39"/>
      <c r="B126" s="40"/>
      <c r="C126" s="276" t="s">
        <v>88</v>
      </c>
      <c r="D126" s="276" t="s">
        <v>377</v>
      </c>
      <c r="E126" s="277" t="s">
        <v>1350</v>
      </c>
      <c r="F126" s="278" t="s">
        <v>1351</v>
      </c>
      <c r="G126" s="279" t="s">
        <v>298</v>
      </c>
      <c r="H126" s="280">
        <v>71.5</v>
      </c>
      <c r="I126" s="281"/>
      <c r="J126" s="282">
        <f>ROUND(I126*H126,2)</f>
        <v>0</v>
      </c>
      <c r="K126" s="278" t="s">
        <v>160</v>
      </c>
      <c r="L126" s="283"/>
      <c r="M126" s="284" t="s">
        <v>1</v>
      </c>
      <c r="N126" s="285" t="s">
        <v>43</v>
      </c>
      <c r="O126" s="92"/>
      <c r="P126" s="236">
        <f>O126*H126</f>
        <v>0</v>
      </c>
      <c r="Q126" s="236">
        <v>0.00025999999999999998</v>
      </c>
      <c r="R126" s="236">
        <f>Q126*H126</f>
        <v>0.018589999999999999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441</v>
      </c>
      <c r="AT126" s="238" t="s">
        <v>377</v>
      </c>
      <c r="AU126" s="238" t="s">
        <v>88</v>
      </c>
      <c r="AY126" s="18" t="s">
        <v>150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86</v>
      </c>
      <c r="BK126" s="239">
        <f>ROUND(I126*H126,2)</f>
        <v>0</v>
      </c>
      <c r="BL126" s="18" t="s">
        <v>248</v>
      </c>
      <c r="BM126" s="238" t="s">
        <v>149</v>
      </c>
    </row>
    <row r="127" s="14" customFormat="1">
      <c r="A127" s="14"/>
      <c r="B127" s="251"/>
      <c r="C127" s="252"/>
      <c r="D127" s="242" t="s">
        <v>163</v>
      </c>
      <c r="E127" s="253" t="s">
        <v>1</v>
      </c>
      <c r="F127" s="254" t="s">
        <v>1352</v>
      </c>
      <c r="G127" s="252"/>
      <c r="H127" s="255">
        <v>71.5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163</v>
      </c>
      <c r="AU127" s="261" t="s">
        <v>88</v>
      </c>
      <c r="AV127" s="14" t="s">
        <v>88</v>
      </c>
      <c r="AW127" s="14" t="s">
        <v>33</v>
      </c>
      <c r="AX127" s="14" t="s">
        <v>86</v>
      </c>
      <c r="AY127" s="261" t="s">
        <v>150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377</v>
      </c>
      <c r="F128" s="214" t="s">
        <v>1353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P129+P171</f>
        <v>0</v>
      </c>
      <c r="Q128" s="219"/>
      <c r="R128" s="220">
        <f>R129+R171</f>
        <v>2.1002686000000002</v>
      </c>
      <c r="S128" s="219"/>
      <c r="T128" s="221">
        <f>T129+T171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171</v>
      </c>
      <c r="AT128" s="223" t="s">
        <v>77</v>
      </c>
      <c r="AU128" s="223" t="s">
        <v>78</v>
      </c>
      <c r="AY128" s="222" t="s">
        <v>150</v>
      </c>
      <c r="BK128" s="224">
        <f>BK129+BK171</f>
        <v>0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1354</v>
      </c>
      <c r="F129" s="225" t="s">
        <v>1355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SUM(P130:P170)</f>
        <v>0</v>
      </c>
      <c r="Q129" s="219"/>
      <c r="R129" s="220">
        <f>SUM(R130:R170)</f>
        <v>0.32804</v>
      </c>
      <c r="S129" s="219"/>
      <c r="T129" s="221">
        <f>SUM(T130:T170)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171</v>
      </c>
      <c r="AT129" s="223" t="s">
        <v>77</v>
      </c>
      <c r="AU129" s="223" t="s">
        <v>86</v>
      </c>
      <c r="AY129" s="222" t="s">
        <v>150</v>
      </c>
      <c r="BK129" s="224">
        <f>SUM(BK130:BK170)</f>
        <v>0</v>
      </c>
    </row>
    <row r="130" s="2" customFormat="1" ht="16.5" customHeight="1">
      <c r="A130" s="39"/>
      <c r="B130" s="40"/>
      <c r="C130" s="227" t="s">
        <v>171</v>
      </c>
      <c r="D130" s="227" t="s">
        <v>156</v>
      </c>
      <c r="E130" s="228" t="s">
        <v>1356</v>
      </c>
      <c r="F130" s="229" t="s">
        <v>1357</v>
      </c>
      <c r="G130" s="230" t="s">
        <v>455</v>
      </c>
      <c r="H130" s="231">
        <v>3</v>
      </c>
      <c r="I130" s="232"/>
      <c r="J130" s="233">
        <f>ROUND(I130*H130,2)</f>
        <v>0</v>
      </c>
      <c r="K130" s="229" t="s">
        <v>160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619</v>
      </c>
      <c r="AT130" s="238" t="s">
        <v>156</v>
      </c>
      <c r="AU130" s="238" t="s">
        <v>88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86</v>
      </c>
      <c r="BK130" s="239">
        <f>ROUND(I130*H130,2)</f>
        <v>0</v>
      </c>
      <c r="BL130" s="18" t="s">
        <v>619</v>
      </c>
      <c r="BM130" s="238" t="s">
        <v>209</v>
      </c>
    </row>
    <row r="131" s="14" customFormat="1">
      <c r="A131" s="14"/>
      <c r="B131" s="251"/>
      <c r="C131" s="252"/>
      <c r="D131" s="242" t="s">
        <v>163</v>
      </c>
      <c r="E131" s="253" t="s">
        <v>1</v>
      </c>
      <c r="F131" s="254" t="s">
        <v>1358</v>
      </c>
      <c r="G131" s="252"/>
      <c r="H131" s="255">
        <v>3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163</v>
      </c>
      <c r="AU131" s="261" t="s">
        <v>88</v>
      </c>
      <c r="AV131" s="14" t="s">
        <v>88</v>
      </c>
      <c r="AW131" s="14" t="s">
        <v>33</v>
      </c>
      <c r="AX131" s="14" t="s">
        <v>86</v>
      </c>
      <c r="AY131" s="261" t="s">
        <v>150</v>
      </c>
    </row>
    <row r="132" s="2" customFormat="1" ht="16.5" customHeight="1">
      <c r="A132" s="39"/>
      <c r="B132" s="40"/>
      <c r="C132" s="276" t="s">
        <v>149</v>
      </c>
      <c r="D132" s="276" t="s">
        <v>377</v>
      </c>
      <c r="E132" s="277" t="s">
        <v>1359</v>
      </c>
      <c r="F132" s="278" t="s">
        <v>1360</v>
      </c>
      <c r="G132" s="279" t="s">
        <v>455</v>
      </c>
      <c r="H132" s="280">
        <v>3</v>
      </c>
      <c r="I132" s="281"/>
      <c r="J132" s="282">
        <f>ROUND(I132*H132,2)</f>
        <v>0</v>
      </c>
      <c r="K132" s="278" t="s">
        <v>160</v>
      </c>
      <c r="L132" s="283"/>
      <c r="M132" s="284" t="s">
        <v>1</v>
      </c>
      <c r="N132" s="285" t="s">
        <v>43</v>
      </c>
      <c r="O132" s="92"/>
      <c r="P132" s="236">
        <f>O132*H132</f>
        <v>0</v>
      </c>
      <c r="Q132" s="236">
        <v>0.010999999999999999</v>
      </c>
      <c r="R132" s="236">
        <f>Q132*H132</f>
        <v>0.033000000000000002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1361</v>
      </c>
      <c r="AT132" s="238" t="s">
        <v>377</v>
      </c>
      <c r="AU132" s="238" t="s">
        <v>88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86</v>
      </c>
      <c r="BK132" s="239">
        <f>ROUND(I132*H132,2)</f>
        <v>0</v>
      </c>
      <c r="BL132" s="18" t="s">
        <v>619</v>
      </c>
      <c r="BM132" s="238" t="s">
        <v>222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1362</v>
      </c>
      <c r="G133" s="252"/>
      <c r="H133" s="255">
        <v>3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86</v>
      </c>
      <c r="AY133" s="261" t="s">
        <v>150</v>
      </c>
    </row>
    <row r="134" s="2" customFormat="1" ht="16.5" customHeight="1">
      <c r="A134" s="39"/>
      <c r="B134" s="40"/>
      <c r="C134" s="227" t="s">
        <v>153</v>
      </c>
      <c r="D134" s="227" t="s">
        <v>156</v>
      </c>
      <c r="E134" s="228" t="s">
        <v>1363</v>
      </c>
      <c r="F134" s="229" t="s">
        <v>1364</v>
      </c>
      <c r="G134" s="230" t="s">
        <v>455</v>
      </c>
      <c r="H134" s="231">
        <v>3</v>
      </c>
      <c r="I134" s="232"/>
      <c r="J134" s="233">
        <f>ROUND(I134*H134,2)</f>
        <v>0</v>
      </c>
      <c r="K134" s="229" t="s">
        <v>160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619</v>
      </c>
      <c r="AT134" s="238" t="s">
        <v>156</v>
      </c>
      <c r="AU134" s="238" t="s">
        <v>88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86</v>
      </c>
      <c r="BK134" s="239">
        <f>ROUND(I134*H134,2)</f>
        <v>0</v>
      </c>
      <c r="BL134" s="18" t="s">
        <v>619</v>
      </c>
      <c r="BM134" s="238" t="s">
        <v>236</v>
      </c>
    </row>
    <row r="135" s="14" customFormat="1">
      <c r="A135" s="14"/>
      <c r="B135" s="251"/>
      <c r="C135" s="252"/>
      <c r="D135" s="242" t="s">
        <v>163</v>
      </c>
      <c r="E135" s="253" t="s">
        <v>1</v>
      </c>
      <c r="F135" s="254" t="s">
        <v>1365</v>
      </c>
      <c r="G135" s="252"/>
      <c r="H135" s="255">
        <v>3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163</v>
      </c>
      <c r="AU135" s="261" t="s">
        <v>88</v>
      </c>
      <c r="AV135" s="14" t="s">
        <v>88</v>
      </c>
      <c r="AW135" s="14" t="s">
        <v>33</v>
      </c>
      <c r="AX135" s="14" t="s">
        <v>86</v>
      </c>
      <c r="AY135" s="261" t="s">
        <v>150</v>
      </c>
    </row>
    <row r="136" s="2" customFormat="1" ht="16.5" customHeight="1">
      <c r="A136" s="39"/>
      <c r="B136" s="40"/>
      <c r="C136" s="276" t="s">
        <v>188</v>
      </c>
      <c r="D136" s="276" t="s">
        <v>377</v>
      </c>
      <c r="E136" s="277" t="s">
        <v>1366</v>
      </c>
      <c r="F136" s="278" t="s">
        <v>1367</v>
      </c>
      <c r="G136" s="279" t="s">
        <v>455</v>
      </c>
      <c r="H136" s="280">
        <v>3</v>
      </c>
      <c r="I136" s="281"/>
      <c r="J136" s="282">
        <f>ROUND(I136*H136,2)</f>
        <v>0</v>
      </c>
      <c r="K136" s="278" t="s">
        <v>160</v>
      </c>
      <c r="L136" s="283"/>
      <c r="M136" s="284" t="s">
        <v>1</v>
      </c>
      <c r="N136" s="285" t="s">
        <v>43</v>
      </c>
      <c r="O136" s="92"/>
      <c r="P136" s="236">
        <f>O136*H136</f>
        <v>0</v>
      </c>
      <c r="Q136" s="236">
        <v>0.051999999999999998</v>
      </c>
      <c r="R136" s="236">
        <f>Q136*H136</f>
        <v>0.156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1361</v>
      </c>
      <c r="AT136" s="238" t="s">
        <v>377</v>
      </c>
      <c r="AU136" s="238" t="s">
        <v>88</v>
      </c>
      <c r="AY136" s="18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86</v>
      </c>
      <c r="BK136" s="239">
        <f>ROUND(I136*H136,2)</f>
        <v>0</v>
      </c>
      <c r="BL136" s="18" t="s">
        <v>619</v>
      </c>
      <c r="BM136" s="238" t="s">
        <v>1368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1369</v>
      </c>
      <c r="G137" s="252"/>
      <c r="H137" s="255">
        <v>3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16.5" customHeight="1">
      <c r="A138" s="39"/>
      <c r="B138" s="40"/>
      <c r="C138" s="227" t="s">
        <v>193</v>
      </c>
      <c r="D138" s="227" t="s">
        <v>156</v>
      </c>
      <c r="E138" s="228" t="s">
        <v>1370</v>
      </c>
      <c r="F138" s="229" t="s">
        <v>1371</v>
      </c>
      <c r="G138" s="230" t="s">
        <v>455</v>
      </c>
      <c r="H138" s="231">
        <v>3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619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619</v>
      </c>
      <c r="BM138" s="238" t="s">
        <v>396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1372</v>
      </c>
      <c r="G139" s="252"/>
      <c r="H139" s="255">
        <v>3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16.5" customHeight="1">
      <c r="A140" s="39"/>
      <c r="B140" s="40"/>
      <c r="C140" s="276" t="s">
        <v>197</v>
      </c>
      <c r="D140" s="276" t="s">
        <v>377</v>
      </c>
      <c r="E140" s="277" t="s">
        <v>1373</v>
      </c>
      <c r="F140" s="278" t="s">
        <v>1374</v>
      </c>
      <c r="G140" s="279" t="s">
        <v>455</v>
      </c>
      <c r="H140" s="280">
        <v>3</v>
      </c>
      <c r="I140" s="281"/>
      <c r="J140" s="282">
        <f>ROUND(I140*H140,2)</f>
        <v>0</v>
      </c>
      <c r="K140" s="278" t="s">
        <v>1</v>
      </c>
      <c r="L140" s="283"/>
      <c r="M140" s="284" t="s">
        <v>1</v>
      </c>
      <c r="N140" s="28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1361</v>
      </c>
      <c r="AT140" s="238" t="s">
        <v>377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619</v>
      </c>
      <c r="BM140" s="238" t="s">
        <v>1375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1369</v>
      </c>
      <c r="G141" s="252"/>
      <c r="H141" s="255">
        <v>3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24.15" customHeight="1">
      <c r="A142" s="39"/>
      <c r="B142" s="40"/>
      <c r="C142" s="227" t="s">
        <v>203</v>
      </c>
      <c r="D142" s="227" t="s">
        <v>156</v>
      </c>
      <c r="E142" s="228" t="s">
        <v>1376</v>
      </c>
      <c r="F142" s="229" t="s">
        <v>1377</v>
      </c>
      <c r="G142" s="230" t="s">
        <v>298</v>
      </c>
      <c r="H142" s="231">
        <v>77.5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619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619</v>
      </c>
      <c r="BM142" s="238" t="s">
        <v>419</v>
      </c>
    </row>
    <row r="143" s="14" customFormat="1">
      <c r="A143" s="14"/>
      <c r="B143" s="251"/>
      <c r="C143" s="252"/>
      <c r="D143" s="242" t="s">
        <v>163</v>
      </c>
      <c r="E143" s="253" t="s">
        <v>1</v>
      </c>
      <c r="F143" s="254" t="s">
        <v>1378</v>
      </c>
      <c r="G143" s="252"/>
      <c r="H143" s="255">
        <v>77.5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163</v>
      </c>
      <c r="AU143" s="261" t="s">
        <v>88</v>
      </c>
      <c r="AV143" s="14" t="s">
        <v>88</v>
      </c>
      <c r="AW143" s="14" t="s">
        <v>33</v>
      </c>
      <c r="AX143" s="14" t="s">
        <v>86</v>
      </c>
      <c r="AY143" s="261" t="s">
        <v>150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1379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2" customFormat="1" ht="16.5" customHeight="1">
      <c r="A145" s="39"/>
      <c r="B145" s="40"/>
      <c r="C145" s="276" t="s">
        <v>209</v>
      </c>
      <c r="D145" s="276" t="s">
        <v>377</v>
      </c>
      <c r="E145" s="277" t="s">
        <v>1380</v>
      </c>
      <c r="F145" s="278" t="s">
        <v>1381</v>
      </c>
      <c r="G145" s="279" t="s">
        <v>455</v>
      </c>
      <c r="H145" s="280">
        <v>3</v>
      </c>
      <c r="I145" s="281"/>
      <c r="J145" s="282">
        <f>ROUND(I145*H145,2)</f>
        <v>0</v>
      </c>
      <c r="K145" s="278" t="s">
        <v>1</v>
      </c>
      <c r="L145" s="283"/>
      <c r="M145" s="284" t="s">
        <v>1</v>
      </c>
      <c r="N145" s="28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1361</v>
      </c>
      <c r="AT145" s="238" t="s">
        <v>377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619</v>
      </c>
      <c r="BM145" s="238" t="s">
        <v>429</v>
      </c>
    </row>
    <row r="146" s="14" customFormat="1">
      <c r="A146" s="14"/>
      <c r="B146" s="251"/>
      <c r="C146" s="252"/>
      <c r="D146" s="242" t="s">
        <v>163</v>
      </c>
      <c r="E146" s="253" t="s">
        <v>1</v>
      </c>
      <c r="F146" s="254" t="s">
        <v>1382</v>
      </c>
      <c r="G146" s="252"/>
      <c r="H146" s="255">
        <v>3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88</v>
      </c>
      <c r="AV146" s="14" t="s">
        <v>88</v>
      </c>
      <c r="AW146" s="14" t="s">
        <v>33</v>
      </c>
      <c r="AX146" s="14" t="s">
        <v>86</v>
      </c>
      <c r="AY146" s="261" t="s">
        <v>150</v>
      </c>
    </row>
    <row r="147" s="2" customFormat="1" ht="16.5" customHeight="1">
      <c r="A147" s="39"/>
      <c r="B147" s="40"/>
      <c r="C147" s="276" t="s">
        <v>214</v>
      </c>
      <c r="D147" s="276" t="s">
        <v>377</v>
      </c>
      <c r="E147" s="277" t="s">
        <v>1383</v>
      </c>
      <c r="F147" s="278" t="s">
        <v>1384</v>
      </c>
      <c r="G147" s="279" t="s">
        <v>437</v>
      </c>
      <c r="H147" s="280">
        <v>77.5</v>
      </c>
      <c r="I147" s="281"/>
      <c r="J147" s="282">
        <f>ROUND(I147*H147,2)</f>
        <v>0</v>
      </c>
      <c r="K147" s="278" t="s">
        <v>160</v>
      </c>
      <c r="L147" s="283"/>
      <c r="M147" s="284" t="s">
        <v>1</v>
      </c>
      <c r="N147" s="285" t="s">
        <v>43</v>
      </c>
      <c r="O147" s="92"/>
      <c r="P147" s="236">
        <f>O147*H147</f>
        <v>0</v>
      </c>
      <c r="Q147" s="236">
        <v>0.001</v>
      </c>
      <c r="R147" s="236">
        <f>Q147*H147</f>
        <v>0.077499999999999999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1361</v>
      </c>
      <c r="AT147" s="238" t="s">
        <v>377</v>
      </c>
      <c r="AU147" s="238" t="s">
        <v>88</v>
      </c>
      <c r="AY147" s="18" t="s">
        <v>150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86</v>
      </c>
      <c r="BK147" s="239">
        <f>ROUND(I147*H147,2)</f>
        <v>0</v>
      </c>
      <c r="BL147" s="18" t="s">
        <v>619</v>
      </c>
      <c r="BM147" s="238" t="s">
        <v>441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1385</v>
      </c>
      <c r="G148" s="252"/>
      <c r="H148" s="255">
        <v>77.5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86</v>
      </c>
      <c r="AY148" s="261" t="s">
        <v>150</v>
      </c>
    </row>
    <row r="149" s="2" customFormat="1" ht="16.5" customHeight="1">
      <c r="A149" s="39"/>
      <c r="B149" s="40"/>
      <c r="C149" s="227" t="s">
        <v>222</v>
      </c>
      <c r="D149" s="227" t="s">
        <v>156</v>
      </c>
      <c r="E149" s="228" t="s">
        <v>1386</v>
      </c>
      <c r="F149" s="229" t="s">
        <v>1387</v>
      </c>
      <c r="G149" s="230" t="s">
        <v>455</v>
      </c>
      <c r="H149" s="231">
        <v>9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619</v>
      </c>
      <c r="AT149" s="238" t="s">
        <v>156</v>
      </c>
      <c r="AU149" s="238" t="s">
        <v>88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86</v>
      </c>
      <c r="BK149" s="239">
        <f>ROUND(I149*H149,2)</f>
        <v>0</v>
      </c>
      <c r="BL149" s="18" t="s">
        <v>619</v>
      </c>
      <c r="BM149" s="238" t="s">
        <v>452</v>
      </c>
    </row>
    <row r="150" s="14" customFormat="1">
      <c r="A150" s="14"/>
      <c r="B150" s="251"/>
      <c r="C150" s="252"/>
      <c r="D150" s="242" t="s">
        <v>163</v>
      </c>
      <c r="E150" s="253" t="s">
        <v>1</v>
      </c>
      <c r="F150" s="254" t="s">
        <v>1388</v>
      </c>
      <c r="G150" s="252"/>
      <c r="H150" s="255">
        <v>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88</v>
      </c>
      <c r="AV150" s="14" t="s">
        <v>88</v>
      </c>
      <c r="AW150" s="14" t="s">
        <v>33</v>
      </c>
      <c r="AX150" s="14" t="s">
        <v>86</v>
      </c>
      <c r="AY150" s="261" t="s">
        <v>150</v>
      </c>
    </row>
    <row r="151" s="2" customFormat="1" ht="16.5" customHeight="1">
      <c r="A151" s="39"/>
      <c r="B151" s="40"/>
      <c r="C151" s="276" t="s">
        <v>229</v>
      </c>
      <c r="D151" s="276" t="s">
        <v>377</v>
      </c>
      <c r="E151" s="277" t="s">
        <v>1389</v>
      </c>
      <c r="F151" s="278" t="s">
        <v>1390</v>
      </c>
      <c r="G151" s="279" t="s">
        <v>455</v>
      </c>
      <c r="H151" s="280">
        <v>9</v>
      </c>
      <c r="I151" s="281"/>
      <c r="J151" s="282">
        <f>ROUND(I151*H151,2)</f>
        <v>0</v>
      </c>
      <c r="K151" s="278" t="s">
        <v>160</v>
      </c>
      <c r="L151" s="283"/>
      <c r="M151" s="284" t="s">
        <v>1</v>
      </c>
      <c r="N151" s="285" t="s">
        <v>43</v>
      </c>
      <c r="O151" s="92"/>
      <c r="P151" s="236">
        <f>O151*H151</f>
        <v>0</v>
      </c>
      <c r="Q151" s="236">
        <v>0.00069999999999999999</v>
      </c>
      <c r="R151" s="236">
        <f>Q151*H151</f>
        <v>0.0063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1361</v>
      </c>
      <c r="AT151" s="238" t="s">
        <v>377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619</v>
      </c>
      <c r="BM151" s="238" t="s">
        <v>463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1391</v>
      </c>
      <c r="G152" s="252"/>
      <c r="H152" s="255">
        <v>9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24.15" customHeight="1">
      <c r="A153" s="39"/>
      <c r="B153" s="40"/>
      <c r="C153" s="227" t="s">
        <v>236</v>
      </c>
      <c r="D153" s="227" t="s">
        <v>156</v>
      </c>
      <c r="E153" s="228" t="s">
        <v>1392</v>
      </c>
      <c r="F153" s="229" t="s">
        <v>1393</v>
      </c>
      <c r="G153" s="230" t="s">
        <v>298</v>
      </c>
      <c r="H153" s="231">
        <v>15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619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619</v>
      </c>
      <c r="BM153" s="238" t="s">
        <v>477</v>
      </c>
    </row>
    <row r="154" s="14" customFormat="1">
      <c r="A154" s="14"/>
      <c r="B154" s="251"/>
      <c r="C154" s="252"/>
      <c r="D154" s="242" t="s">
        <v>163</v>
      </c>
      <c r="E154" s="253" t="s">
        <v>1</v>
      </c>
      <c r="F154" s="254" t="s">
        <v>1394</v>
      </c>
      <c r="G154" s="252"/>
      <c r="H154" s="255">
        <v>15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163</v>
      </c>
      <c r="AU154" s="261" t="s">
        <v>88</v>
      </c>
      <c r="AV154" s="14" t="s">
        <v>88</v>
      </c>
      <c r="AW154" s="14" t="s">
        <v>33</v>
      </c>
      <c r="AX154" s="14" t="s">
        <v>86</v>
      </c>
      <c r="AY154" s="261" t="s">
        <v>150</v>
      </c>
    </row>
    <row r="155" s="2" customFormat="1" ht="16.5" customHeight="1">
      <c r="A155" s="39"/>
      <c r="B155" s="40"/>
      <c r="C155" s="276" t="s">
        <v>8</v>
      </c>
      <c r="D155" s="276" t="s">
        <v>377</v>
      </c>
      <c r="E155" s="277" t="s">
        <v>1395</v>
      </c>
      <c r="F155" s="278" t="s">
        <v>1396</v>
      </c>
      <c r="G155" s="279" t="s">
        <v>298</v>
      </c>
      <c r="H155" s="280">
        <v>15</v>
      </c>
      <c r="I155" s="281"/>
      <c r="J155" s="282">
        <f>ROUND(I155*H155,2)</f>
        <v>0</v>
      </c>
      <c r="K155" s="278" t="s">
        <v>160</v>
      </c>
      <c r="L155" s="283"/>
      <c r="M155" s="284" t="s">
        <v>1</v>
      </c>
      <c r="N155" s="285" t="s">
        <v>43</v>
      </c>
      <c r="O155" s="92"/>
      <c r="P155" s="236">
        <f>O155*H155</f>
        <v>0</v>
      </c>
      <c r="Q155" s="236">
        <v>0.00012</v>
      </c>
      <c r="R155" s="236">
        <f>Q155*H155</f>
        <v>0.0018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1361</v>
      </c>
      <c r="AT155" s="238" t="s">
        <v>377</v>
      </c>
      <c r="AU155" s="238" t="s">
        <v>88</v>
      </c>
      <c r="AY155" s="18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86</v>
      </c>
      <c r="BK155" s="239">
        <f>ROUND(I155*H155,2)</f>
        <v>0</v>
      </c>
      <c r="BL155" s="18" t="s">
        <v>619</v>
      </c>
      <c r="BM155" s="238" t="s">
        <v>490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1397</v>
      </c>
      <c r="G156" s="252"/>
      <c r="H156" s="255">
        <v>15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248</v>
      </c>
      <c r="D157" s="227" t="s">
        <v>156</v>
      </c>
      <c r="E157" s="228" t="s">
        <v>1398</v>
      </c>
      <c r="F157" s="229" t="s">
        <v>1399</v>
      </c>
      <c r="G157" s="230" t="s">
        <v>298</v>
      </c>
      <c r="H157" s="231">
        <v>83.5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619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619</v>
      </c>
      <c r="BM157" s="238" t="s">
        <v>502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1400</v>
      </c>
      <c r="G158" s="252"/>
      <c r="H158" s="255">
        <v>83.5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16.5" customHeight="1">
      <c r="A159" s="39"/>
      <c r="B159" s="40"/>
      <c r="C159" s="276" t="s">
        <v>255</v>
      </c>
      <c r="D159" s="276" t="s">
        <v>377</v>
      </c>
      <c r="E159" s="277" t="s">
        <v>1401</v>
      </c>
      <c r="F159" s="278" t="s">
        <v>1402</v>
      </c>
      <c r="G159" s="279" t="s">
        <v>298</v>
      </c>
      <c r="H159" s="280">
        <v>83.5</v>
      </c>
      <c r="I159" s="281"/>
      <c r="J159" s="282">
        <f>ROUND(I159*H159,2)</f>
        <v>0</v>
      </c>
      <c r="K159" s="278" t="s">
        <v>160</v>
      </c>
      <c r="L159" s="283"/>
      <c r="M159" s="284" t="s">
        <v>1</v>
      </c>
      <c r="N159" s="285" t="s">
        <v>43</v>
      </c>
      <c r="O159" s="92"/>
      <c r="P159" s="236">
        <f>O159*H159</f>
        <v>0</v>
      </c>
      <c r="Q159" s="236">
        <v>0.00064000000000000005</v>
      </c>
      <c r="R159" s="236">
        <f>Q159*H159</f>
        <v>0.053440000000000001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1361</v>
      </c>
      <c r="AT159" s="238" t="s">
        <v>377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619</v>
      </c>
      <c r="BM159" s="238" t="s">
        <v>516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1403</v>
      </c>
      <c r="G160" s="252"/>
      <c r="H160" s="255">
        <v>83.5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86</v>
      </c>
      <c r="AY160" s="261" t="s">
        <v>150</v>
      </c>
    </row>
    <row r="161" s="2" customFormat="1" ht="24.15" customHeight="1">
      <c r="A161" s="39"/>
      <c r="B161" s="40"/>
      <c r="C161" s="227" t="s">
        <v>355</v>
      </c>
      <c r="D161" s="227" t="s">
        <v>156</v>
      </c>
      <c r="E161" s="228" t="s">
        <v>1404</v>
      </c>
      <c r="F161" s="229" t="s">
        <v>1405</v>
      </c>
      <c r="G161" s="230" t="s">
        <v>455</v>
      </c>
      <c r="H161" s="231">
        <v>6</v>
      </c>
      <c r="I161" s="232"/>
      <c r="J161" s="233">
        <f>ROUND(I161*H161,2)</f>
        <v>0</v>
      </c>
      <c r="K161" s="229" t="s">
        <v>160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619</v>
      </c>
      <c r="AT161" s="238" t="s">
        <v>156</v>
      </c>
      <c r="AU161" s="238" t="s">
        <v>88</v>
      </c>
      <c r="AY161" s="18" t="s">
        <v>150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86</v>
      </c>
      <c r="BK161" s="239">
        <f>ROUND(I161*H161,2)</f>
        <v>0</v>
      </c>
      <c r="BL161" s="18" t="s">
        <v>619</v>
      </c>
      <c r="BM161" s="238" t="s">
        <v>527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1406</v>
      </c>
      <c r="G162" s="252"/>
      <c r="H162" s="255">
        <v>6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86</v>
      </c>
      <c r="AY162" s="261" t="s">
        <v>150</v>
      </c>
    </row>
    <row r="163" s="2" customFormat="1" ht="24.15" customHeight="1">
      <c r="A163" s="39"/>
      <c r="B163" s="40"/>
      <c r="C163" s="227" t="s">
        <v>360</v>
      </c>
      <c r="D163" s="227" t="s">
        <v>156</v>
      </c>
      <c r="E163" s="228" t="s">
        <v>1407</v>
      </c>
      <c r="F163" s="229" t="s">
        <v>1408</v>
      </c>
      <c r="G163" s="230" t="s">
        <v>298</v>
      </c>
      <c r="H163" s="231">
        <v>71.5</v>
      </c>
      <c r="I163" s="232"/>
      <c r="J163" s="233">
        <f>ROUND(I163*H163,2)</f>
        <v>0</v>
      </c>
      <c r="K163" s="229" t="s">
        <v>160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619</v>
      </c>
      <c r="AT163" s="238" t="s">
        <v>156</v>
      </c>
      <c r="AU163" s="238" t="s">
        <v>88</v>
      </c>
      <c r="AY163" s="18" t="s">
        <v>150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86</v>
      </c>
      <c r="BK163" s="239">
        <f>ROUND(I163*H163,2)</f>
        <v>0</v>
      </c>
      <c r="BL163" s="18" t="s">
        <v>619</v>
      </c>
      <c r="BM163" s="238" t="s">
        <v>540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1409</v>
      </c>
      <c r="G164" s="252"/>
      <c r="H164" s="255">
        <v>71.5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86</v>
      </c>
      <c r="AY164" s="261" t="s">
        <v>150</v>
      </c>
    </row>
    <row r="165" s="2" customFormat="1" ht="16.5" customHeight="1">
      <c r="A165" s="39"/>
      <c r="B165" s="40"/>
      <c r="C165" s="227" t="s">
        <v>366</v>
      </c>
      <c r="D165" s="227" t="s">
        <v>156</v>
      </c>
      <c r="E165" s="228" t="s">
        <v>1410</v>
      </c>
      <c r="F165" s="229" t="s">
        <v>1411</v>
      </c>
      <c r="G165" s="230" t="s">
        <v>455</v>
      </c>
      <c r="H165" s="231">
        <v>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619</v>
      </c>
      <c r="AT165" s="238" t="s">
        <v>156</v>
      </c>
      <c r="AU165" s="238" t="s">
        <v>88</v>
      </c>
      <c r="AY165" s="18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86</v>
      </c>
      <c r="BK165" s="239">
        <f>ROUND(I165*H165,2)</f>
        <v>0</v>
      </c>
      <c r="BL165" s="18" t="s">
        <v>619</v>
      </c>
      <c r="BM165" s="238" t="s">
        <v>564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1412</v>
      </c>
      <c r="G166" s="252"/>
      <c r="H166" s="255">
        <v>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86</v>
      </c>
      <c r="AY166" s="261" t="s">
        <v>150</v>
      </c>
    </row>
    <row r="167" s="2" customFormat="1" ht="16.5" customHeight="1">
      <c r="A167" s="39"/>
      <c r="B167" s="40"/>
      <c r="C167" s="276" t="s">
        <v>7</v>
      </c>
      <c r="D167" s="276" t="s">
        <v>377</v>
      </c>
      <c r="E167" s="277" t="s">
        <v>1413</v>
      </c>
      <c r="F167" s="278" t="s">
        <v>1414</v>
      </c>
      <c r="G167" s="279" t="s">
        <v>159</v>
      </c>
      <c r="H167" s="280">
        <v>1</v>
      </c>
      <c r="I167" s="281"/>
      <c r="J167" s="282">
        <f>ROUND(I167*H167,2)</f>
        <v>0</v>
      </c>
      <c r="K167" s="278" t="s">
        <v>1</v>
      </c>
      <c r="L167" s="283"/>
      <c r="M167" s="284" t="s">
        <v>1</v>
      </c>
      <c r="N167" s="28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1361</v>
      </c>
      <c r="AT167" s="238" t="s">
        <v>377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619</v>
      </c>
      <c r="BM167" s="238" t="s">
        <v>576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1412</v>
      </c>
      <c r="G168" s="252"/>
      <c r="H168" s="255">
        <v>1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88</v>
      </c>
      <c r="AV168" s="14" t="s">
        <v>88</v>
      </c>
      <c r="AW168" s="14" t="s">
        <v>33</v>
      </c>
      <c r="AX168" s="14" t="s">
        <v>86</v>
      </c>
      <c r="AY168" s="261" t="s">
        <v>150</v>
      </c>
    </row>
    <row r="169" s="2" customFormat="1" ht="24.15" customHeight="1">
      <c r="A169" s="39"/>
      <c r="B169" s="40"/>
      <c r="C169" s="227" t="s">
        <v>376</v>
      </c>
      <c r="D169" s="227" t="s">
        <v>156</v>
      </c>
      <c r="E169" s="228" t="s">
        <v>1415</v>
      </c>
      <c r="F169" s="229" t="s">
        <v>1416</v>
      </c>
      <c r="G169" s="230" t="s">
        <v>455</v>
      </c>
      <c r="H169" s="231">
        <v>1</v>
      </c>
      <c r="I169" s="232"/>
      <c r="J169" s="233">
        <f>ROUND(I169*H169,2)</f>
        <v>0</v>
      </c>
      <c r="K169" s="229" t="s">
        <v>160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619</v>
      </c>
      <c r="AT169" s="238" t="s">
        <v>156</v>
      </c>
      <c r="AU169" s="238" t="s">
        <v>88</v>
      </c>
      <c r="AY169" s="18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86</v>
      </c>
      <c r="BK169" s="239">
        <f>ROUND(I169*H169,2)</f>
        <v>0</v>
      </c>
      <c r="BL169" s="18" t="s">
        <v>619</v>
      </c>
      <c r="BM169" s="238" t="s">
        <v>586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1417</v>
      </c>
      <c r="G170" s="252"/>
      <c r="H170" s="255">
        <v>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86</v>
      </c>
      <c r="AY170" s="261" t="s">
        <v>150</v>
      </c>
    </row>
    <row r="171" s="12" customFormat="1" ht="22.8" customHeight="1">
      <c r="A171" s="12"/>
      <c r="B171" s="211"/>
      <c r="C171" s="212"/>
      <c r="D171" s="213" t="s">
        <v>77</v>
      </c>
      <c r="E171" s="225" t="s">
        <v>1418</v>
      </c>
      <c r="F171" s="225" t="s">
        <v>1419</v>
      </c>
      <c r="G171" s="212"/>
      <c r="H171" s="212"/>
      <c r="I171" s="215"/>
      <c r="J171" s="226">
        <f>BK171</f>
        <v>0</v>
      </c>
      <c r="K171" s="212"/>
      <c r="L171" s="217"/>
      <c r="M171" s="218"/>
      <c r="N171" s="219"/>
      <c r="O171" s="219"/>
      <c r="P171" s="220">
        <f>SUM(P172:P212)</f>
        <v>0</v>
      </c>
      <c r="Q171" s="219"/>
      <c r="R171" s="220">
        <f>SUM(R172:R212)</f>
        <v>1.7722286</v>
      </c>
      <c r="S171" s="219"/>
      <c r="T171" s="221">
        <f>SUM(T172:T212)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171</v>
      </c>
      <c r="AT171" s="223" t="s">
        <v>77</v>
      </c>
      <c r="AU171" s="223" t="s">
        <v>86</v>
      </c>
      <c r="AY171" s="222" t="s">
        <v>150</v>
      </c>
      <c r="BK171" s="224">
        <f>SUM(BK172:BK212)</f>
        <v>0</v>
      </c>
    </row>
    <row r="172" s="2" customFormat="1" ht="16.5" customHeight="1">
      <c r="A172" s="39"/>
      <c r="B172" s="40"/>
      <c r="C172" s="227" t="s">
        <v>385</v>
      </c>
      <c r="D172" s="227" t="s">
        <v>156</v>
      </c>
      <c r="E172" s="228" t="s">
        <v>1420</v>
      </c>
      <c r="F172" s="229" t="s">
        <v>1421</v>
      </c>
      <c r="G172" s="230" t="s">
        <v>1422</v>
      </c>
      <c r="H172" s="231">
        <v>0.071999999999999995</v>
      </c>
      <c r="I172" s="232"/>
      <c r="J172" s="233">
        <f>ROUND(I172*H172,2)</f>
        <v>0</v>
      </c>
      <c r="K172" s="229" t="s">
        <v>160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0.0088000000000000005</v>
      </c>
      <c r="R172" s="236">
        <f>Q172*H172</f>
        <v>0.00063360000000000001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619</v>
      </c>
      <c r="AT172" s="238" t="s">
        <v>156</v>
      </c>
      <c r="AU172" s="238" t="s">
        <v>88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86</v>
      </c>
      <c r="BK172" s="239">
        <f>ROUND(I172*H172,2)</f>
        <v>0</v>
      </c>
      <c r="BL172" s="18" t="s">
        <v>619</v>
      </c>
      <c r="BM172" s="238" t="s">
        <v>594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1423</v>
      </c>
      <c r="G173" s="252"/>
      <c r="H173" s="255">
        <v>0.071999999999999995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86</v>
      </c>
      <c r="AY173" s="261" t="s">
        <v>150</v>
      </c>
    </row>
    <row r="174" s="2" customFormat="1" ht="24.15" customHeight="1">
      <c r="A174" s="39"/>
      <c r="B174" s="40"/>
      <c r="C174" s="227" t="s">
        <v>396</v>
      </c>
      <c r="D174" s="227" t="s">
        <v>156</v>
      </c>
      <c r="E174" s="228" t="s">
        <v>1424</v>
      </c>
      <c r="F174" s="229" t="s">
        <v>1425</v>
      </c>
      <c r="G174" s="230" t="s">
        <v>311</v>
      </c>
      <c r="H174" s="231">
        <v>1.71</v>
      </c>
      <c r="I174" s="232"/>
      <c r="J174" s="233">
        <f>ROUND(I174*H174,2)</f>
        <v>0</v>
      </c>
      <c r="K174" s="229" t="s">
        <v>160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619</v>
      </c>
      <c r="AT174" s="238" t="s">
        <v>156</v>
      </c>
      <c r="AU174" s="238" t="s">
        <v>88</v>
      </c>
      <c r="AY174" s="18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86</v>
      </c>
      <c r="BK174" s="239">
        <f>ROUND(I174*H174,2)</f>
        <v>0</v>
      </c>
      <c r="BL174" s="18" t="s">
        <v>619</v>
      </c>
      <c r="BM174" s="238" t="s">
        <v>603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1426</v>
      </c>
      <c r="G175" s="252"/>
      <c r="H175" s="255">
        <v>1.71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2" customFormat="1" ht="16.5" customHeight="1">
      <c r="A176" s="39"/>
      <c r="B176" s="40"/>
      <c r="C176" s="227" t="s">
        <v>404</v>
      </c>
      <c r="D176" s="227" t="s">
        <v>156</v>
      </c>
      <c r="E176" s="228" t="s">
        <v>1427</v>
      </c>
      <c r="F176" s="229" t="s">
        <v>1428</v>
      </c>
      <c r="G176" s="230" t="s">
        <v>311</v>
      </c>
      <c r="H176" s="231">
        <v>0.75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2.3010199999999998</v>
      </c>
      <c r="R176" s="236">
        <f>Q176*H176</f>
        <v>1.725765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619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619</v>
      </c>
      <c r="BM176" s="238" t="s">
        <v>611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1429</v>
      </c>
      <c r="G177" s="252"/>
      <c r="H177" s="255">
        <v>0.75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86</v>
      </c>
      <c r="AY177" s="261" t="s">
        <v>150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1430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2" customFormat="1" ht="16.5" customHeight="1">
      <c r="A179" s="39"/>
      <c r="B179" s="40"/>
      <c r="C179" s="276" t="s">
        <v>409</v>
      </c>
      <c r="D179" s="276" t="s">
        <v>377</v>
      </c>
      <c r="E179" s="277" t="s">
        <v>1431</v>
      </c>
      <c r="F179" s="278" t="s">
        <v>1432</v>
      </c>
      <c r="G179" s="279" t="s">
        <v>455</v>
      </c>
      <c r="H179" s="280">
        <v>3</v>
      </c>
      <c r="I179" s="281"/>
      <c r="J179" s="282">
        <f>ROUND(I179*H179,2)</f>
        <v>0</v>
      </c>
      <c r="K179" s="278" t="s">
        <v>1</v>
      </c>
      <c r="L179" s="283"/>
      <c r="M179" s="284" t="s">
        <v>1</v>
      </c>
      <c r="N179" s="285" t="s">
        <v>43</v>
      </c>
      <c r="O179" s="92"/>
      <c r="P179" s="236">
        <f>O179*H179</f>
        <v>0</v>
      </c>
      <c r="Q179" s="236">
        <v>0.01311</v>
      </c>
      <c r="R179" s="236">
        <f>Q179*H179</f>
        <v>0.039330000000000004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1361</v>
      </c>
      <c r="AT179" s="238" t="s">
        <v>377</v>
      </c>
      <c r="AU179" s="238" t="s">
        <v>88</v>
      </c>
      <c r="AY179" s="18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86</v>
      </c>
      <c r="BK179" s="239">
        <f>ROUND(I179*H179,2)</f>
        <v>0</v>
      </c>
      <c r="BL179" s="18" t="s">
        <v>619</v>
      </c>
      <c r="BM179" s="238" t="s">
        <v>1433</v>
      </c>
    </row>
    <row r="180" s="14" customFormat="1">
      <c r="A180" s="14"/>
      <c r="B180" s="251"/>
      <c r="C180" s="252"/>
      <c r="D180" s="242" t="s">
        <v>163</v>
      </c>
      <c r="E180" s="253" t="s">
        <v>1</v>
      </c>
      <c r="F180" s="254" t="s">
        <v>1434</v>
      </c>
      <c r="G180" s="252"/>
      <c r="H180" s="255">
        <v>3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163</v>
      </c>
      <c r="AU180" s="261" t="s">
        <v>88</v>
      </c>
      <c r="AV180" s="14" t="s">
        <v>88</v>
      </c>
      <c r="AW180" s="14" t="s">
        <v>33</v>
      </c>
      <c r="AX180" s="14" t="s">
        <v>86</v>
      </c>
      <c r="AY180" s="261" t="s">
        <v>150</v>
      </c>
    </row>
    <row r="181" s="2" customFormat="1" ht="16.5" customHeight="1">
      <c r="A181" s="39"/>
      <c r="B181" s="40"/>
      <c r="C181" s="227" t="s">
        <v>414</v>
      </c>
      <c r="D181" s="227" t="s">
        <v>156</v>
      </c>
      <c r="E181" s="228" t="s">
        <v>1435</v>
      </c>
      <c r="F181" s="229" t="s">
        <v>1436</v>
      </c>
      <c r="G181" s="230" t="s">
        <v>311</v>
      </c>
      <c r="H181" s="231">
        <v>4.21</v>
      </c>
      <c r="I181" s="232"/>
      <c r="J181" s="233">
        <f>ROUND(I181*H181,2)</f>
        <v>0</v>
      </c>
      <c r="K181" s="229" t="s">
        <v>160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619</v>
      </c>
      <c r="AT181" s="238" t="s">
        <v>156</v>
      </c>
      <c r="AU181" s="238" t="s">
        <v>88</v>
      </c>
      <c r="AY181" s="18" t="s">
        <v>150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86</v>
      </c>
      <c r="BK181" s="239">
        <f>ROUND(I181*H181,2)</f>
        <v>0</v>
      </c>
      <c r="BL181" s="18" t="s">
        <v>619</v>
      </c>
      <c r="BM181" s="238" t="s">
        <v>619</v>
      </c>
    </row>
    <row r="182" s="13" customFormat="1">
      <c r="A182" s="13"/>
      <c r="B182" s="240"/>
      <c r="C182" s="241"/>
      <c r="D182" s="242" t="s">
        <v>163</v>
      </c>
      <c r="E182" s="243" t="s">
        <v>1</v>
      </c>
      <c r="F182" s="244" t="s">
        <v>1437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163</v>
      </c>
      <c r="AU182" s="250" t="s">
        <v>88</v>
      </c>
      <c r="AV182" s="13" t="s">
        <v>86</v>
      </c>
      <c r="AW182" s="13" t="s">
        <v>33</v>
      </c>
      <c r="AX182" s="13" t="s">
        <v>78</v>
      </c>
      <c r="AY182" s="250" t="s">
        <v>150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1438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1439</v>
      </c>
      <c r="G184" s="252"/>
      <c r="H184" s="255">
        <v>0.95999999999999996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78</v>
      </c>
      <c r="AY184" s="261" t="s">
        <v>150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1440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88</v>
      </c>
      <c r="AV185" s="13" t="s">
        <v>86</v>
      </c>
      <c r="AW185" s="13" t="s">
        <v>33</v>
      </c>
      <c r="AX185" s="13" t="s">
        <v>78</v>
      </c>
      <c r="AY185" s="250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1441</v>
      </c>
      <c r="G186" s="252"/>
      <c r="H186" s="255">
        <v>3.25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78</v>
      </c>
      <c r="AY186" s="261" t="s">
        <v>150</v>
      </c>
    </row>
    <row r="187" s="15" customFormat="1">
      <c r="A187" s="15"/>
      <c r="B187" s="265"/>
      <c r="C187" s="266"/>
      <c r="D187" s="242" t="s">
        <v>163</v>
      </c>
      <c r="E187" s="267" t="s">
        <v>1</v>
      </c>
      <c r="F187" s="268" t="s">
        <v>287</v>
      </c>
      <c r="G187" s="266"/>
      <c r="H187" s="269">
        <v>4.21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163</v>
      </c>
      <c r="AU187" s="275" t="s">
        <v>88</v>
      </c>
      <c r="AV187" s="15" t="s">
        <v>149</v>
      </c>
      <c r="AW187" s="15" t="s">
        <v>33</v>
      </c>
      <c r="AX187" s="15" t="s">
        <v>86</v>
      </c>
      <c r="AY187" s="275" t="s">
        <v>150</v>
      </c>
    </row>
    <row r="188" s="2" customFormat="1" ht="33" customHeight="1">
      <c r="A188" s="39"/>
      <c r="B188" s="40"/>
      <c r="C188" s="227" t="s">
        <v>419</v>
      </c>
      <c r="D188" s="227" t="s">
        <v>156</v>
      </c>
      <c r="E188" s="228" t="s">
        <v>1442</v>
      </c>
      <c r="F188" s="229" t="s">
        <v>1443</v>
      </c>
      <c r="G188" s="230" t="s">
        <v>298</v>
      </c>
      <c r="H188" s="231">
        <v>65</v>
      </c>
      <c r="I188" s="232"/>
      <c r="J188" s="233">
        <f>ROUND(I188*H188,2)</f>
        <v>0</v>
      </c>
      <c r="K188" s="229" t="s">
        <v>160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619</v>
      </c>
      <c r="AT188" s="238" t="s">
        <v>156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619</v>
      </c>
      <c r="BM188" s="238" t="s">
        <v>629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1444</v>
      </c>
      <c r="G189" s="252"/>
      <c r="H189" s="255">
        <v>65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86</v>
      </c>
      <c r="AY189" s="261" t="s">
        <v>150</v>
      </c>
    </row>
    <row r="190" s="13" customFormat="1">
      <c r="A190" s="13"/>
      <c r="B190" s="240"/>
      <c r="C190" s="241"/>
      <c r="D190" s="242" t="s">
        <v>163</v>
      </c>
      <c r="E190" s="243" t="s">
        <v>1</v>
      </c>
      <c r="F190" s="244" t="s">
        <v>1445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163</v>
      </c>
      <c r="AU190" s="250" t="s">
        <v>88</v>
      </c>
      <c r="AV190" s="13" t="s">
        <v>86</v>
      </c>
      <c r="AW190" s="13" t="s">
        <v>33</v>
      </c>
      <c r="AX190" s="13" t="s">
        <v>78</v>
      </c>
      <c r="AY190" s="250" t="s">
        <v>150</v>
      </c>
    </row>
    <row r="191" s="2" customFormat="1" ht="24.15" customHeight="1">
      <c r="A191" s="39"/>
      <c r="B191" s="40"/>
      <c r="C191" s="227" t="s">
        <v>424</v>
      </c>
      <c r="D191" s="227" t="s">
        <v>156</v>
      </c>
      <c r="E191" s="228" t="s">
        <v>1446</v>
      </c>
      <c r="F191" s="229" t="s">
        <v>1447</v>
      </c>
      <c r="G191" s="230" t="s">
        <v>311</v>
      </c>
      <c r="H191" s="231">
        <v>0.75</v>
      </c>
      <c r="I191" s="232"/>
      <c r="J191" s="233">
        <f>ROUND(I191*H191,2)</f>
        <v>0</v>
      </c>
      <c r="K191" s="229" t="s">
        <v>160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619</v>
      </c>
      <c r="AT191" s="238" t="s">
        <v>156</v>
      </c>
      <c r="AU191" s="238" t="s">
        <v>88</v>
      </c>
      <c r="AY191" s="18" t="s">
        <v>150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86</v>
      </c>
      <c r="BK191" s="239">
        <f>ROUND(I191*H191,2)</f>
        <v>0</v>
      </c>
      <c r="BL191" s="18" t="s">
        <v>619</v>
      </c>
      <c r="BM191" s="238" t="s">
        <v>1448</v>
      </c>
    </row>
    <row r="192" s="14" customFormat="1">
      <c r="A192" s="14"/>
      <c r="B192" s="251"/>
      <c r="C192" s="252"/>
      <c r="D192" s="242" t="s">
        <v>163</v>
      </c>
      <c r="E192" s="253" t="s">
        <v>1</v>
      </c>
      <c r="F192" s="254" t="s">
        <v>1449</v>
      </c>
      <c r="G192" s="252"/>
      <c r="H192" s="255">
        <v>0.75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163</v>
      </c>
      <c r="AU192" s="261" t="s">
        <v>88</v>
      </c>
      <c r="AV192" s="14" t="s">
        <v>88</v>
      </c>
      <c r="AW192" s="14" t="s">
        <v>33</v>
      </c>
      <c r="AX192" s="14" t="s">
        <v>86</v>
      </c>
      <c r="AY192" s="261" t="s">
        <v>150</v>
      </c>
    </row>
    <row r="193" s="2" customFormat="1" ht="24.15" customHeight="1">
      <c r="A193" s="39"/>
      <c r="B193" s="40"/>
      <c r="C193" s="227" t="s">
        <v>429</v>
      </c>
      <c r="D193" s="227" t="s">
        <v>156</v>
      </c>
      <c r="E193" s="228" t="s">
        <v>1450</v>
      </c>
      <c r="F193" s="229" t="s">
        <v>1451</v>
      </c>
      <c r="G193" s="230" t="s">
        <v>298</v>
      </c>
      <c r="H193" s="231">
        <v>65</v>
      </c>
      <c r="I193" s="232"/>
      <c r="J193" s="233">
        <f>ROUND(I193*H193,2)</f>
        <v>0</v>
      </c>
      <c r="K193" s="229" t="s">
        <v>160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619</v>
      </c>
      <c r="AT193" s="238" t="s">
        <v>156</v>
      </c>
      <c r="AU193" s="238" t="s">
        <v>88</v>
      </c>
      <c r="AY193" s="18" t="s">
        <v>150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86</v>
      </c>
      <c r="BK193" s="239">
        <f>ROUND(I193*H193,2)</f>
        <v>0</v>
      </c>
      <c r="BL193" s="18" t="s">
        <v>619</v>
      </c>
      <c r="BM193" s="238" t="s">
        <v>1452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1453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88</v>
      </c>
      <c r="AV194" s="13" t="s">
        <v>86</v>
      </c>
      <c r="AW194" s="13" t="s">
        <v>33</v>
      </c>
      <c r="AX194" s="13" t="s">
        <v>78</v>
      </c>
      <c r="AY194" s="250" t="s">
        <v>150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1454</v>
      </c>
      <c r="G195" s="252"/>
      <c r="H195" s="255">
        <v>65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86</v>
      </c>
      <c r="AY195" s="261" t="s">
        <v>150</v>
      </c>
    </row>
    <row r="196" s="2" customFormat="1" ht="33" customHeight="1">
      <c r="A196" s="39"/>
      <c r="B196" s="40"/>
      <c r="C196" s="227" t="s">
        <v>434</v>
      </c>
      <c r="D196" s="227" t="s">
        <v>156</v>
      </c>
      <c r="E196" s="228" t="s">
        <v>1455</v>
      </c>
      <c r="F196" s="229" t="s">
        <v>1456</v>
      </c>
      <c r="G196" s="230" t="s">
        <v>298</v>
      </c>
      <c r="H196" s="231">
        <v>65</v>
      </c>
      <c r="I196" s="232"/>
      <c r="J196" s="233">
        <f>ROUND(I196*H196,2)</f>
        <v>0</v>
      </c>
      <c r="K196" s="229" t="s">
        <v>160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619</v>
      </c>
      <c r="AT196" s="238" t="s">
        <v>156</v>
      </c>
      <c r="AU196" s="238" t="s">
        <v>88</v>
      </c>
      <c r="AY196" s="18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86</v>
      </c>
      <c r="BK196" s="239">
        <f>ROUND(I196*H196,2)</f>
        <v>0</v>
      </c>
      <c r="BL196" s="18" t="s">
        <v>619</v>
      </c>
      <c r="BM196" s="238" t="s">
        <v>671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1457</v>
      </c>
      <c r="G197" s="252"/>
      <c r="H197" s="255">
        <v>65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86</v>
      </c>
      <c r="AY197" s="261" t="s">
        <v>150</v>
      </c>
    </row>
    <row r="198" s="2" customFormat="1" ht="21.75" customHeight="1">
      <c r="A198" s="39"/>
      <c r="B198" s="40"/>
      <c r="C198" s="227" t="s">
        <v>441</v>
      </c>
      <c r="D198" s="227" t="s">
        <v>156</v>
      </c>
      <c r="E198" s="228" t="s">
        <v>1458</v>
      </c>
      <c r="F198" s="229" t="s">
        <v>1459</v>
      </c>
      <c r="G198" s="230" t="s">
        <v>298</v>
      </c>
      <c r="H198" s="231">
        <v>65</v>
      </c>
      <c r="I198" s="232"/>
      <c r="J198" s="233">
        <f>ROUND(I198*H198,2)</f>
        <v>0</v>
      </c>
      <c r="K198" s="229" t="s">
        <v>160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9.0000000000000006E-05</v>
      </c>
      <c r="R198" s="236">
        <f>Q198*H198</f>
        <v>0.0058500000000000002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619</v>
      </c>
      <c r="AT198" s="238" t="s">
        <v>156</v>
      </c>
      <c r="AU198" s="238" t="s">
        <v>88</v>
      </c>
      <c r="AY198" s="18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86</v>
      </c>
      <c r="BK198" s="239">
        <f>ROUND(I198*H198,2)</f>
        <v>0</v>
      </c>
      <c r="BL198" s="18" t="s">
        <v>619</v>
      </c>
      <c r="BM198" s="238" t="s">
        <v>661</v>
      </c>
    </row>
    <row r="199" s="14" customFormat="1">
      <c r="A199" s="14"/>
      <c r="B199" s="251"/>
      <c r="C199" s="252"/>
      <c r="D199" s="242" t="s">
        <v>163</v>
      </c>
      <c r="E199" s="253" t="s">
        <v>1</v>
      </c>
      <c r="F199" s="254" t="s">
        <v>1460</v>
      </c>
      <c r="G199" s="252"/>
      <c r="H199" s="255">
        <v>65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33</v>
      </c>
      <c r="AX199" s="14" t="s">
        <v>86</v>
      </c>
      <c r="AY199" s="261" t="s">
        <v>150</v>
      </c>
    </row>
    <row r="200" s="2" customFormat="1" ht="24.15" customHeight="1">
      <c r="A200" s="39"/>
      <c r="B200" s="40"/>
      <c r="C200" s="227" t="s">
        <v>446</v>
      </c>
      <c r="D200" s="227" t="s">
        <v>156</v>
      </c>
      <c r="E200" s="228" t="s">
        <v>1461</v>
      </c>
      <c r="F200" s="229" t="s">
        <v>1462</v>
      </c>
      <c r="G200" s="230" t="s">
        <v>311</v>
      </c>
      <c r="H200" s="231">
        <v>4.21</v>
      </c>
      <c r="I200" s="232"/>
      <c r="J200" s="233">
        <f>ROUND(I200*H200,2)</f>
        <v>0</v>
      </c>
      <c r="K200" s="229" t="s">
        <v>160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619</v>
      </c>
      <c r="AT200" s="238" t="s">
        <v>156</v>
      </c>
      <c r="AU200" s="238" t="s">
        <v>88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86</v>
      </c>
      <c r="BK200" s="239">
        <f>ROUND(I200*H200,2)</f>
        <v>0</v>
      </c>
      <c r="BL200" s="18" t="s">
        <v>619</v>
      </c>
      <c r="BM200" s="238" t="s">
        <v>686</v>
      </c>
    </row>
    <row r="201" s="13" customFormat="1">
      <c r="A201" s="13"/>
      <c r="B201" s="240"/>
      <c r="C201" s="241"/>
      <c r="D201" s="242" t="s">
        <v>163</v>
      </c>
      <c r="E201" s="243" t="s">
        <v>1</v>
      </c>
      <c r="F201" s="244" t="s">
        <v>1463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163</v>
      </c>
      <c r="AU201" s="250" t="s">
        <v>88</v>
      </c>
      <c r="AV201" s="13" t="s">
        <v>86</v>
      </c>
      <c r="AW201" s="13" t="s">
        <v>33</v>
      </c>
      <c r="AX201" s="13" t="s">
        <v>78</v>
      </c>
      <c r="AY201" s="250" t="s">
        <v>150</v>
      </c>
    </row>
    <row r="202" s="13" customFormat="1">
      <c r="A202" s="13"/>
      <c r="B202" s="240"/>
      <c r="C202" s="241"/>
      <c r="D202" s="242" t="s">
        <v>163</v>
      </c>
      <c r="E202" s="243" t="s">
        <v>1</v>
      </c>
      <c r="F202" s="244" t="s">
        <v>1464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163</v>
      </c>
      <c r="AU202" s="250" t="s">
        <v>88</v>
      </c>
      <c r="AV202" s="13" t="s">
        <v>86</v>
      </c>
      <c r="AW202" s="13" t="s">
        <v>33</v>
      </c>
      <c r="AX202" s="13" t="s">
        <v>78</v>
      </c>
      <c r="AY202" s="250" t="s">
        <v>150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1465</v>
      </c>
      <c r="G203" s="252"/>
      <c r="H203" s="255">
        <v>4.21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86</v>
      </c>
      <c r="AY203" s="261" t="s">
        <v>150</v>
      </c>
    </row>
    <row r="204" s="2" customFormat="1" ht="33" customHeight="1">
      <c r="A204" s="39"/>
      <c r="B204" s="40"/>
      <c r="C204" s="227" t="s">
        <v>452</v>
      </c>
      <c r="D204" s="227" t="s">
        <v>156</v>
      </c>
      <c r="E204" s="228" t="s">
        <v>1466</v>
      </c>
      <c r="F204" s="229" t="s">
        <v>1467</v>
      </c>
      <c r="G204" s="230" t="s">
        <v>311</v>
      </c>
      <c r="H204" s="231">
        <v>79.989999999999995</v>
      </c>
      <c r="I204" s="232"/>
      <c r="J204" s="233">
        <f>ROUND(I204*H204,2)</f>
        <v>0</v>
      </c>
      <c r="K204" s="229" t="s">
        <v>160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619</v>
      </c>
      <c r="AT204" s="238" t="s">
        <v>156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619</v>
      </c>
      <c r="BM204" s="238" t="s">
        <v>702</v>
      </c>
    </row>
    <row r="205" s="13" customFormat="1">
      <c r="A205" s="13"/>
      <c r="B205" s="240"/>
      <c r="C205" s="241"/>
      <c r="D205" s="242" t="s">
        <v>163</v>
      </c>
      <c r="E205" s="243" t="s">
        <v>1</v>
      </c>
      <c r="F205" s="244" t="s">
        <v>349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163</v>
      </c>
      <c r="AU205" s="250" t="s">
        <v>88</v>
      </c>
      <c r="AV205" s="13" t="s">
        <v>86</v>
      </c>
      <c r="AW205" s="13" t="s">
        <v>33</v>
      </c>
      <c r="AX205" s="13" t="s">
        <v>78</v>
      </c>
      <c r="AY205" s="250" t="s">
        <v>150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1468</v>
      </c>
      <c r="G206" s="252"/>
      <c r="H206" s="255">
        <v>79.989999999999995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2" customFormat="1" ht="24.15" customHeight="1">
      <c r="A207" s="39"/>
      <c r="B207" s="40"/>
      <c r="C207" s="227" t="s">
        <v>458</v>
      </c>
      <c r="D207" s="227" t="s">
        <v>156</v>
      </c>
      <c r="E207" s="228" t="s">
        <v>1469</v>
      </c>
      <c r="F207" s="229" t="s">
        <v>1470</v>
      </c>
      <c r="G207" s="230" t="s">
        <v>363</v>
      </c>
      <c r="H207" s="231">
        <v>7.5780000000000003</v>
      </c>
      <c r="I207" s="232"/>
      <c r="J207" s="233">
        <f>ROUND(I207*H207,2)</f>
        <v>0</v>
      </c>
      <c r="K207" s="229" t="s">
        <v>160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619</v>
      </c>
      <c r="AT207" s="238" t="s">
        <v>156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619</v>
      </c>
      <c r="BM207" s="238" t="s">
        <v>1471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1472</v>
      </c>
      <c r="G208" s="252"/>
      <c r="H208" s="255">
        <v>7.5780000000000003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13" customFormat="1">
      <c r="A209" s="13"/>
      <c r="B209" s="240"/>
      <c r="C209" s="241"/>
      <c r="D209" s="242" t="s">
        <v>163</v>
      </c>
      <c r="E209" s="243" t="s">
        <v>1</v>
      </c>
      <c r="F209" s="244" t="s">
        <v>1473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163</v>
      </c>
      <c r="AU209" s="250" t="s">
        <v>88</v>
      </c>
      <c r="AV209" s="13" t="s">
        <v>86</v>
      </c>
      <c r="AW209" s="13" t="s">
        <v>33</v>
      </c>
      <c r="AX209" s="13" t="s">
        <v>78</v>
      </c>
      <c r="AY209" s="250" t="s">
        <v>150</v>
      </c>
    </row>
    <row r="210" s="2" customFormat="1" ht="24.15" customHeight="1">
      <c r="A210" s="39"/>
      <c r="B210" s="40"/>
      <c r="C210" s="227" t="s">
        <v>463</v>
      </c>
      <c r="D210" s="227" t="s">
        <v>156</v>
      </c>
      <c r="E210" s="228" t="s">
        <v>1474</v>
      </c>
      <c r="F210" s="229" t="s">
        <v>1475</v>
      </c>
      <c r="G210" s="230" t="s">
        <v>274</v>
      </c>
      <c r="H210" s="231">
        <v>32.5</v>
      </c>
      <c r="I210" s="232"/>
      <c r="J210" s="233">
        <f>ROUND(I210*H210,2)</f>
        <v>0</v>
      </c>
      <c r="K210" s="229" t="s">
        <v>160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2.0000000000000002E-05</v>
      </c>
      <c r="R210" s="236">
        <f>Q210*H210</f>
        <v>0.00065000000000000008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619</v>
      </c>
      <c r="AT210" s="238" t="s">
        <v>156</v>
      </c>
      <c r="AU210" s="238" t="s">
        <v>88</v>
      </c>
      <c r="AY210" s="18" t="s">
        <v>150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86</v>
      </c>
      <c r="BK210" s="239">
        <f>ROUND(I210*H210,2)</f>
        <v>0</v>
      </c>
      <c r="BL210" s="18" t="s">
        <v>619</v>
      </c>
      <c r="BM210" s="238" t="s">
        <v>1476</v>
      </c>
    </row>
    <row r="211" s="13" customFormat="1">
      <c r="A211" s="13"/>
      <c r="B211" s="240"/>
      <c r="C211" s="241"/>
      <c r="D211" s="242" t="s">
        <v>163</v>
      </c>
      <c r="E211" s="243" t="s">
        <v>1</v>
      </c>
      <c r="F211" s="244" t="s">
        <v>1477</v>
      </c>
      <c r="G211" s="241"/>
      <c r="H211" s="243" t="s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163</v>
      </c>
      <c r="AU211" s="250" t="s">
        <v>88</v>
      </c>
      <c r="AV211" s="13" t="s">
        <v>86</v>
      </c>
      <c r="AW211" s="13" t="s">
        <v>33</v>
      </c>
      <c r="AX211" s="13" t="s">
        <v>78</v>
      </c>
      <c r="AY211" s="250" t="s">
        <v>150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1478</v>
      </c>
      <c r="G212" s="252"/>
      <c r="H212" s="255">
        <v>32.5</v>
      </c>
      <c r="I212" s="256"/>
      <c r="J212" s="252"/>
      <c r="K212" s="252"/>
      <c r="L212" s="257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86</v>
      </c>
      <c r="AY212" s="261" t="s">
        <v>150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F0dzwop8Xw4gjryPSRTwaOjMWGI90MF5WpZMovP5EPlNOCjKlJzAyRTYK11R1BOOBETBe4izU1k0ct0hg7Aw7A==" hashValue="y/qSWYFIxNqOX7GdnjqBFUN0Rh7xYQpYnDYLTJaYk/dt6wHRCOjX7YGAmlV52kC6il8SlqlBtPR07w97429f+A==" algorithmName="SHA-512" password="CC35"/>
  <autoFilter ref="C120:K21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ROUND((SUM(BE123:BE189)),  2)</f>
        <v>0</v>
      </c>
      <c r="G33" s="39"/>
      <c r="H33" s="39"/>
      <c r="I33" s="165">
        <v>0.20999999999999999</v>
      </c>
      <c r="J33" s="164">
        <f>ROUND(((SUM(BE123:BE189))*I33),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ROUND((SUM(BF123:BF189)),  2)</f>
        <v>0</v>
      </c>
      <c r="G34" s="39"/>
      <c r="H34" s="39"/>
      <c r="I34" s="165">
        <v>0.14999999999999999</v>
      </c>
      <c r="J34" s="164">
        <f>ROUND(((SUM(BF123:BF189))*I34),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ROUND((SUM(BG123:BG189)),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ROUND((SUM(BH123:BH189)),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ROUND((SUM(BI123:BI189)),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127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128</v>
      </c>
      <c r="E98" s="192"/>
      <c r="F98" s="192"/>
      <c r="G98" s="192"/>
      <c r="H98" s="192"/>
      <c r="I98" s="192"/>
      <c r="J98" s="193">
        <f>J125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5"/>
      <c r="C99" s="134"/>
      <c r="D99" s="196" t="s">
        <v>129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J157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J168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J184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J187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Ostatní a vedlejší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11. 9. 2025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135</v>
      </c>
      <c r="D122" s="203" t="s">
        <v>63</v>
      </c>
      <c r="E122" s="203" t="s">
        <v>59</v>
      </c>
      <c r="F122" s="203" t="s">
        <v>60</v>
      </c>
      <c r="G122" s="203" t="s">
        <v>136</v>
      </c>
      <c r="H122" s="203" t="s">
        <v>137</v>
      </c>
      <c r="I122" s="203" t="s">
        <v>138</v>
      </c>
      <c r="J122" s="203" t="s">
        <v>124</v>
      </c>
      <c r="K122" s="204" t="s">
        <v>139</v>
      </c>
      <c r="L122" s="205"/>
      <c r="M122" s="101" t="s">
        <v>1</v>
      </c>
      <c r="N122" s="102" t="s">
        <v>42</v>
      </c>
      <c r="O122" s="102" t="s">
        <v>140</v>
      </c>
      <c r="P122" s="102" t="s">
        <v>141</v>
      </c>
      <c r="Q122" s="102" t="s">
        <v>142</v>
      </c>
      <c r="R122" s="102" t="s">
        <v>143</v>
      </c>
      <c r="S122" s="102" t="s">
        <v>144</v>
      </c>
      <c r="T122" s="103" t="s">
        <v>145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146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P124+P125</f>
        <v>0</v>
      </c>
      <c r="Q123" s="105"/>
      <c r="R123" s="208">
        <f>R124+R125</f>
        <v>0</v>
      </c>
      <c r="S123" s="105"/>
      <c r="T123" s="209">
        <f>T124+T125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126</v>
      </c>
      <c r="BK123" s="210">
        <f>BK124+BK125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147</v>
      </c>
      <c r="F124" s="214" t="s">
        <v>148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v>0</v>
      </c>
      <c r="Q124" s="219"/>
      <c r="R124" s="220">
        <v>0</v>
      </c>
      <c r="S124" s="219"/>
      <c r="T124" s="221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149</v>
      </c>
      <c r="AT124" s="223" t="s">
        <v>77</v>
      </c>
      <c r="AU124" s="223" t="s">
        <v>78</v>
      </c>
      <c r="AY124" s="222" t="s">
        <v>150</v>
      </c>
      <c r="BK124" s="224"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151</v>
      </c>
      <c r="F125" s="214" t="s">
        <v>152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P126+P157+P168+P184+P187</f>
        <v>0</v>
      </c>
      <c r="Q125" s="219"/>
      <c r="R125" s="220">
        <f>R126+R157+R168+R184+R187</f>
        <v>0</v>
      </c>
      <c r="S125" s="219"/>
      <c r="T125" s="221">
        <f>T126+T157+T168+T184+T187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153</v>
      </c>
      <c r="AT125" s="223" t="s">
        <v>77</v>
      </c>
      <c r="AU125" s="223" t="s">
        <v>78</v>
      </c>
      <c r="AY125" s="222" t="s">
        <v>150</v>
      </c>
      <c r="BK125" s="224">
        <f>BK126+BK157+BK168+BK184+BK187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154</v>
      </c>
      <c r="F126" s="225" t="s">
        <v>155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SUM(P127:P156)</f>
        <v>0</v>
      </c>
      <c r="Q126" s="219"/>
      <c r="R126" s="220">
        <f>SUM(R127:R156)</f>
        <v>0</v>
      </c>
      <c r="S126" s="219"/>
      <c r="T126" s="221">
        <f>SUM(T127:T156)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153</v>
      </c>
      <c r="AT126" s="223" t="s">
        <v>77</v>
      </c>
      <c r="AU126" s="223" t="s">
        <v>86</v>
      </c>
      <c r="AY126" s="222" t="s">
        <v>150</v>
      </c>
      <c r="BK126" s="224">
        <f>SUM(BK127:BK156)</f>
        <v>0</v>
      </c>
    </row>
    <row r="127" s="2" customFormat="1" ht="16.5" customHeight="1">
      <c r="A127" s="39"/>
      <c r="B127" s="40"/>
      <c r="C127" s="227" t="s">
        <v>86</v>
      </c>
      <c r="D127" s="227" t="s">
        <v>156</v>
      </c>
      <c r="E127" s="228" t="s">
        <v>157</v>
      </c>
      <c r="F127" s="229" t="s">
        <v>158</v>
      </c>
      <c r="G127" s="230" t="s">
        <v>159</v>
      </c>
      <c r="H127" s="231">
        <v>1</v>
      </c>
      <c r="I127" s="232"/>
      <c r="J127" s="233">
        <f>ROUND(I127*H127,2)</f>
        <v>0</v>
      </c>
      <c r="K127" s="229" t="s">
        <v>160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161</v>
      </c>
      <c r="AT127" s="238" t="s">
        <v>156</v>
      </c>
      <c r="AU127" s="238" t="s">
        <v>88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86</v>
      </c>
      <c r="BK127" s="239">
        <f>ROUND(I127*H127,2)</f>
        <v>0</v>
      </c>
      <c r="BL127" s="18" t="s">
        <v>161</v>
      </c>
      <c r="BM127" s="238" t="s">
        <v>162</v>
      </c>
    </row>
    <row r="128" s="13" customFormat="1">
      <c r="A128" s="13"/>
      <c r="B128" s="240"/>
      <c r="C128" s="241"/>
      <c r="D128" s="242" t="s">
        <v>163</v>
      </c>
      <c r="E128" s="243" t="s">
        <v>1</v>
      </c>
      <c r="F128" s="244" t="s">
        <v>164</v>
      </c>
      <c r="G128" s="241"/>
      <c r="H128" s="243" t="s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163</v>
      </c>
      <c r="AU128" s="250" t="s">
        <v>88</v>
      </c>
      <c r="AV128" s="13" t="s">
        <v>86</v>
      </c>
      <c r="AW128" s="13" t="s">
        <v>33</v>
      </c>
      <c r="AX128" s="13" t="s">
        <v>78</v>
      </c>
      <c r="AY128" s="250" t="s">
        <v>150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165</v>
      </c>
      <c r="G129" s="252"/>
      <c r="H129" s="255">
        <v>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2" customFormat="1" ht="16.5" customHeight="1">
      <c r="A130" s="39"/>
      <c r="B130" s="40"/>
      <c r="C130" s="227" t="s">
        <v>88</v>
      </c>
      <c r="D130" s="227" t="s">
        <v>156</v>
      </c>
      <c r="E130" s="228" t="s">
        <v>166</v>
      </c>
      <c r="F130" s="229" t="s">
        <v>167</v>
      </c>
      <c r="G130" s="230" t="s">
        <v>159</v>
      </c>
      <c r="H130" s="231">
        <v>1</v>
      </c>
      <c r="I130" s="232"/>
      <c r="J130" s="233">
        <f>ROUND(I130*H130,2)</f>
        <v>0</v>
      </c>
      <c r="K130" s="229" t="s">
        <v>160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161</v>
      </c>
      <c r="AT130" s="238" t="s">
        <v>156</v>
      </c>
      <c r="AU130" s="238" t="s">
        <v>88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86</v>
      </c>
      <c r="BK130" s="239">
        <f>ROUND(I130*H130,2)</f>
        <v>0</v>
      </c>
      <c r="BL130" s="18" t="s">
        <v>161</v>
      </c>
      <c r="BM130" s="238" t="s">
        <v>168</v>
      </c>
    </row>
    <row r="131" s="13" customFormat="1">
      <c r="A131" s="13"/>
      <c r="B131" s="240"/>
      <c r="C131" s="241"/>
      <c r="D131" s="242" t="s">
        <v>163</v>
      </c>
      <c r="E131" s="243" t="s">
        <v>1</v>
      </c>
      <c r="F131" s="244" t="s">
        <v>169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163</v>
      </c>
      <c r="AU131" s="250" t="s">
        <v>88</v>
      </c>
      <c r="AV131" s="13" t="s">
        <v>86</v>
      </c>
      <c r="AW131" s="13" t="s">
        <v>33</v>
      </c>
      <c r="AX131" s="13" t="s">
        <v>78</v>
      </c>
      <c r="AY131" s="250" t="s">
        <v>150</v>
      </c>
    </row>
    <row r="132" s="13" customFormat="1">
      <c r="A132" s="13"/>
      <c r="B132" s="240"/>
      <c r="C132" s="241"/>
      <c r="D132" s="242" t="s">
        <v>163</v>
      </c>
      <c r="E132" s="243" t="s">
        <v>1</v>
      </c>
      <c r="F132" s="244" t="s">
        <v>170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163</v>
      </c>
      <c r="AU132" s="250" t="s">
        <v>88</v>
      </c>
      <c r="AV132" s="13" t="s">
        <v>86</v>
      </c>
      <c r="AW132" s="13" t="s">
        <v>33</v>
      </c>
      <c r="AX132" s="13" t="s">
        <v>78</v>
      </c>
      <c r="AY132" s="250" t="s">
        <v>150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165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86</v>
      </c>
      <c r="AY133" s="261" t="s">
        <v>150</v>
      </c>
    </row>
    <row r="134" s="2" customFormat="1" ht="16.5" customHeight="1">
      <c r="A134" s="39"/>
      <c r="B134" s="40"/>
      <c r="C134" s="227" t="s">
        <v>171</v>
      </c>
      <c r="D134" s="227" t="s">
        <v>156</v>
      </c>
      <c r="E134" s="228" t="s">
        <v>172</v>
      </c>
      <c r="F134" s="229" t="s">
        <v>173</v>
      </c>
      <c r="G134" s="230" t="s">
        <v>159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161</v>
      </c>
      <c r="AT134" s="238" t="s">
        <v>156</v>
      </c>
      <c r="AU134" s="238" t="s">
        <v>88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86</v>
      </c>
      <c r="BK134" s="239">
        <f>ROUND(I134*H134,2)</f>
        <v>0</v>
      </c>
      <c r="BL134" s="18" t="s">
        <v>161</v>
      </c>
      <c r="BM134" s="238" t="s">
        <v>174</v>
      </c>
    </row>
    <row r="135" s="13" customFormat="1">
      <c r="A135" s="13"/>
      <c r="B135" s="240"/>
      <c r="C135" s="241"/>
      <c r="D135" s="242" t="s">
        <v>163</v>
      </c>
      <c r="E135" s="243" t="s">
        <v>1</v>
      </c>
      <c r="F135" s="244" t="s">
        <v>175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163</v>
      </c>
      <c r="AU135" s="250" t="s">
        <v>88</v>
      </c>
      <c r="AV135" s="13" t="s">
        <v>86</v>
      </c>
      <c r="AW135" s="13" t="s">
        <v>33</v>
      </c>
      <c r="AX135" s="13" t="s">
        <v>78</v>
      </c>
      <c r="AY135" s="250" t="s">
        <v>150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176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177</v>
      </c>
      <c r="G137" s="252"/>
      <c r="H137" s="255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16.5" customHeight="1">
      <c r="A138" s="39"/>
      <c r="B138" s="40"/>
      <c r="C138" s="227" t="s">
        <v>149</v>
      </c>
      <c r="D138" s="227" t="s">
        <v>156</v>
      </c>
      <c r="E138" s="228" t="s">
        <v>178</v>
      </c>
      <c r="F138" s="229" t="s">
        <v>179</v>
      </c>
      <c r="G138" s="230" t="s">
        <v>159</v>
      </c>
      <c r="H138" s="231">
        <v>1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161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161</v>
      </c>
      <c r="BM138" s="238" t="s">
        <v>180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181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3" customFormat="1">
      <c r="A140" s="13"/>
      <c r="B140" s="240"/>
      <c r="C140" s="241"/>
      <c r="D140" s="242" t="s">
        <v>163</v>
      </c>
      <c r="E140" s="243" t="s">
        <v>1</v>
      </c>
      <c r="F140" s="244" t="s">
        <v>182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163</v>
      </c>
      <c r="AU140" s="250" t="s">
        <v>88</v>
      </c>
      <c r="AV140" s="13" t="s">
        <v>86</v>
      </c>
      <c r="AW140" s="13" t="s">
        <v>33</v>
      </c>
      <c r="AX140" s="13" t="s">
        <v>78</v>
      </c>
      <c r="AY140" s="250" t="s">
        <v>150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183</v>
      </c>
      <c r="G141" s="252"/>
      <c r="H141" s="255">
        <v>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16.5" customHeight="1">
      <c r="A142" s="39"/>
      <c r="B142" s="40"/>
      <c r="C142" s="227" t="s">
        <v>153</v>
      </c>
      <c r="D142" s="227" t="s">
        <v>156</v>
      </c>
      <c r="E142" s="228" t="s">
        <v>184</v>
      </c>
      <c r="F142" s="229" t="s">
        <v>179</v>
      </c>
      <c r="G142" s="230" t="s">
        <v>159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161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161</v>
      </c>
      <c r="BM142" s="238" t="s">
        <v>185</v>
      </c>
    </row>
    <row r="143" s="13" customFormat="1">
      <c r="A143" s="13"/>
      <c r="B143" s="240"/>
      <c r="C143" s="241"/>
      <c r="D143" s="242" t="s">
        <v>163</v>
      </c>
      <c r="E143" s="243" t="s">
        <v>1</v>
      </c>
      <c r="F143" s="244" t="s">
        <v>186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163</v>
      </c>
      <c r="AU143" s="250" t="s">
        <v>88</v>
      </c>
      <c r="AV143" s="13" t="s">
        <v>86</v>
      </c>
      <c r="AW143" s="13" t="s">
        <v>33</v>
      </c>
      <c r="AX143" s="13" t="s">
        <v>78</v>
      </c>
      <c r="AY143" s="250" t="s">
        <v>150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187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165</v>
      </c>
      <c r="G145" s="252"/>
      <c r="H145" s="255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16.5" customHeight="1">
      <c r="A146" s="39"/>
      <c r="B146" s="40"/>
      <c r="C146" s="227" t="s">
        <v>188</v>
      </c>
      <c r="D146" s="227" t="s">
        <v>156</v>
      </c>
      <c r="E146" s="228" t="s">
        <v>189</v>
      </c>
      <c r="F146" s="229" t="s">
        <v>190</v>
      </c>
      <c r="G146" s="230" t="s">
        <v>159</v>
      </c>
      <c r="H146" s="231">
        <v>1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161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161</v>
      </c>
      <c r="BM146" s="238" t="s">
        <v>191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192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165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86</v>
      </c>
      <c r="AY148" s="261" t="s">
        <v>150</v>
      </c>
    </row>
    <row r="149" s="2" customFormat="1" ht="16.5" customHeight="1">
      <c r="A149" s="39"/>
      <c r="B149" s="40"/>
      <c r="C149" s="227" t="s">
        <v>193</v>
      </c>
      <c r="D149" s="227" t="s">
        <v>156</v>
      </c>
      <c r="E149" s="228" t="s">
        <v>194</v>
      </c>
      <c r="F149" s="229" t="s">
        <v>190</v>
      </c>
      <c r="G149" s="230" t="s">
        <v>159</v>
      </c>
      <c r="H149" s="231">
        <v>1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161</v>
      </c>
      <c r="AT149" s="238" t="s">
        <v>156</v>
      </c>
      <c r="AU149" s="238" t="s">
        <v>88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86</v>
      </c>
      <c r="BK149" s="239">
        <f>ROUND(I149*H149,2)</f>
        <v>0</v>
      </c>
      <c r="BL149" s="18" t="s">
        <v>161</v>
      </c>
      <c r="BM149" s="238" t="s">
        <v>195</v>
      </c>
    </row>
    <row r="150" s="13" customFormat="1">
      <c r="A150" s="13"/>
      <c r="B150" s="240"/>
      <c r="C150" s="241"/>
      <c r="D150" s="242" t="s">
        <v>163</v>
      </c>
      <c r="E150" s="243" t="s">
        <v>1</v>
      </c>
      <c r="F150" s="244" t="s">
        <v>186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163</v>
      </c>
      <c r="AU150" s="250" t="s">
        <v>88</v>
      </c>
      <c r="AV150" s="13" t="s">
        <v>86</v>
      </c>
      <c r="AW150" s="13" t="s">
        <v>33</v>
      </c>
      <c r="AX150" s="13" t="s">
        <v>78</v>
      </c>
      <c r="AY150" s="250" t="s">
        <v>150</v>
      </c>
    </row>
    <row r="151" s="13" customFormat="1">
      <c r="A151" s="13"/>
      <c r="B151" s="240"/>
      <c r="C151" s="241"/>
      <c r="D151" s="242" t="s">
        <v>163</v>
      </c>
      <c r="E151" s="243" t="s">
        <v>1</v>
      </c>
      <c r="F151" s="244" t="s">
        <v>196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163</v>
      </c>
      <c r="AU151" s="250" t="s">
        <v>88</v>
      </c>
      <c r="AV151" s="13" t="s">
        <v>86</v>
      </c>
      <c r="AW151" s="13" t="s">
        <v>33</v>
      </c>
      <c r="AX151" s="13" t="s">
        <v>78</v>
      </c>
      <c r="AY151" s="250" t="s">
        <v>150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165</v>
      </c>
      <c r="G152" s="252"/>
      <c r="H152" s="255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16.5" customHeight="1">
      <c r="A153" s="39"/>
      <c r="B153" s="40"/>
      <c r="C153" s="227" t="s">
        <v>197</v>
      </c>
      <c r="D153" s="227" t="s">
        <v>156</v>
      </c>
      <c r="E153" s="228" t="s">
        <v>198</v>
      </c>
      <c r="F153" s="229" t="s">
        <v>190</v>
      </c>
      <c r="G153" s="230" t="s">
        <v>159</v>
      </c>
      <c r="H153" s="231">
        <v>1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161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161</v>
      </c>
      <c r="BM153" s="238" t="s">
        <v>199</v>
      </c>
    </row>
    <row r="154" s="13" customFormat="1">
      <c r="A154" s="13"/>
      <c r="B154" s="240"/>
      <c r="C154" s="241"/>
      <c r="D154" s="242" t="s">
        <v>163</v>
      </c>
      <c r="E154" s="243" t="s">
        <v>1</v>
      </c>
      <c r="F154" s="244" t="s">
        <v>186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163</v>
      </c>
      <c r="AU154" s="250" t="s">
        <v>88</v>
      </c>
      <c r="AV154" s="13" t="s">
        <v>86</v>
      </c>
      <c r="AW154" s="13" t="s">
        <v>33</v>
      </c>
      <c r="AX154" s="13" t="s">
        <v>78</v>
      </c>
      <c r="AY154" s="250" t="s">
        <v>150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200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165</v>
      </c>
      <c r="G156" s="252"/>
      <c r="H156" s="255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12" customFormat="1" ht="22.8" customHeight="1">
      <c r="A157" s="12"/>
      <c r="B157" s="211"/>
      <c r="C157" s="212"/>
      <c r="D157" s="213" t="s">
        <v>77</v>
      </c>
      <c r="E157" s="225" t="s">
        <v>201</v>
      </c>
      <c r="F157" s="225" t="s">
        <v>202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SUM(P158:P167)</f>
        <v>0</v>
      </c>
      <c r="Q157" s="219"/>
      <c r="R157" s="220">
        <f>SUM(R158:R167)</f>
        <v>0</v>
      </c>
      <c r="S157" s="219"/>
      <c r="T157" s="221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153</v>
      </c>
      <c r="AT157" s="223" t="s">
        <v>77</v>
      </c>
      <c r="AU157" s="223" t="s">
        <v>86</v>
      </c>
      <c r="AY157" s="222" t="s">
        <v>150</v>
      </c>
      <c r="BK157" s="224">
        <f>SUM(BK158:BK167)</f>
        <v>0</v>
      </c>
    </row>
    <row r="158" s="2" customFormat="1" ht="16.5" customHeight="1">
      <c r="A158" s="39"/>
      <c r="B158" s="40"/>
      <c r="C158" s="227" t="s">
        <v>203</v>
      </c>
      <c r="D158" s="227" t="s">
        <v>156</v>
      </c>
      <c r="E158" s="228" t="s">
        <v>204</v>
      </c>
      <c r="F158" s="229" t="s">
        <v>205</v>
      </c>
      <c r="G158" s="230" t="s">
        <v>159</v>
      </c>
      <c r="H158" s="231">
        <v>1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161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161</v>
      </c>
      <c r="BM158" s="238" t="s">
        <v>206</v>
      </c>
    </row>
    <row r="159" s="13" customFormat="1">
      <c r="A159" s="13"/>
      <c r="B159" s="240"/>
      <c r="C159" s="241"/>
      <c r="D159" s="242" t="s">
        <v>163</v>
      </c>
      <c r="E159" s="243" t="s">
        <v>1</v>
      </c>
      <c r="F159" s="244" t="s">
        <v>207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163</v>
      </c>
      <c r="AU159" s="250" t="s">
        <v>88</v>
      </c>
      <c r="AV159" s="13" t="s">
        <v>86</v>
      </c>
      <c r="AW159" s="13" t="s">
        <v>33</v>
      </c>
      <c r="AX159" s="13" t="s">
        <v>78</v>
      </c>
      <c r="AY159" s="250" t="s">
        <v>150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208</v>
      </c>
      <c r="G160" s="252"/>
      <c r="H160" s="255">
        <v>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86</v>
      </c>
      <c r="AY160" s="261" t="s">
        <v>150</v>
      </c>
    </row>
    <row r="161" s="2" customFormat="1" ht="16.5" customHeight="1">
      <c r="A161" s="39"/>
      <c r="B161" s="40"/>
      <c r="C161" s="227" t="s">
        <v>209</v>
      </c>
      <c r="D161" s="227" t="s">
        <v>156</v>
      </c>
      <c r="E161" s="228" t="s">
        <v>210</v>
      </c>
      <c r="F161" s="229" t="s">
        <v>211</v>
      </c>
      <c r="G161" s="230" t="s">
        <v>159</v>
      </c>
      <c r="H161" s="231">
        <v>1</v>
      </c>
      <c r="I161" s="232"/>
      <c r="J161" s="233">
        <f>ROUND(I161*H161,2)</f>
        <v>0</v>
      </c>
      <c r="K161" s="229" t="s">
        <v>160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161</v>
      </c>
      <c r="AT161" s="238" t="s">
        <v>156</v>
      </c>
      <c r="AU161" s="238" t="s">
        <v>88</v>
      </c>
      <c r="AY161" s="18" t="s">
        <v>150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86</v>
      </c>
      <c r="BK161" s="239">
        <f>ROUND(I161*H161,2)</f>
        <v>0</v>
      </c>
      <c r="BL161" s="18" t="s">
        <v>161</v>
      </c>
      <c r="BM161" s="238" t="s">
        <v>212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213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208</v>
      </c>
      <c r="G163" s="252"/>
      <c r="H163" s="255">
        <v>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86</v>
      </c>
      <c r="AY163" s="261" t="s">
        <v>150</v>
      </c>
    </row>
    <row r="164" s="2" customFormat="1" ht="16.5" customHeight="1">
      <c r="A164" s="39"/>
      <c r="B164" s="40"/>
      <c r="C164" s="227" t="s">
        <v>214</v>
      </c>
      <c r="D164" s="227" t="s">
        <v>156</v>
      </c>
      <c r="E164" s="228" t="s">
        <v>215</v>
      </c>
      <c r="F164" s="229" t="s">
        <v>216</v>
      </c>
      <c r="G164" s="230" t="s">
        <v>159</v>
      </c>
      <c r="H164" s="231">
        <v>1</v>
      </c>
      <c r="I164" s="232"/>
      <c r="J164" s="233">
        <f>ROUND(I164*H164,2)</f>
        <v>0</v>
      </c>
      <c r="K164" s="229" t="s">
        <v>160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161</v>
      </c>
      <c r="AT164" s="238" t="s">
        <v>156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161</v>
      </c>
      <c r="BM164" s="238" t="s">
        <v>217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218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219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208</v>
      </c>
      <c r="G167" s="252"/>
      <c r="H167" s="255">
        <v>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86</v>
      </c>
      <c r="AY167" s="261" t="s">
        <v>150</v>
      </c>
    </row>
    <row r="168" s="12" customFormat="1" ht="22.8" customHeight="1">
      <c r="A168" s="12"/>
      <c r="B168" s="211"/>
      <c r="C168" s="212"/>
      <c r="D168" s="213" t="s">
        <v>77</v>
      </c>
      <c r="E168" s="225" t="s">
        <v>220</v>
      </c>
      <c r="F168" s="225" t="s">
        <v>221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SUM(P169:P183)</f>
        <v>0</v>
      </c>
      <c r="Q168" s="219"/>
      <c r="R168" s="220">
        <f>SUM(R169:R183)</f>
        <v>0</v>
      </c>
      <c r="S168" s="219"/>
      <c r="T168" s="221">
        <f>SUM(T169:T183)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153</v>
      </c>
      <c r="AT168" s="223" t="s">
        <v>77</v>
      </c>
      <c r="AU168" s="223" t="s">
        <v>86</v>
      </c>
      <c r="AY168" s="222" t="s">
        <v>150</v>
      </c>
      <c r="BK168" s="224">
        <f>SUM(BK169:BK183)</f>
        <v>0</v>
      </c>
    </row>
    <row r="169" s="2" customFormat="1" ht="16.5" customHeight="1">
      <c r="A169" s="39"/>
      <c r="B169" s="40"/>
      <c r="C169" s="227" t="s">
        <v>222</v>
      </c>
      <c r="D169" s="227" t="s">
        <v>156</v>
      </c>
      <c r="E169" s="228" t="s">
        <v>223</v>
      </c>
      <c r="F169" s="229" t="s">
        <v>224</v>
      </c>
      <c r="G169" s="230" t="s">
        <v>159</v>
      </c>
      <c r="H169" s="231">
        <v>1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161</v>
      </c>
      <c r="AT169" s="238" t="s">
        <v>156</v>
      </c>
      <c r="AU169" s="238" t="s">
        <v>88</v>
      </c>
      <c r="AY169" s="18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86</v>
      </c>
      <c r="BK169" s="239">
        <f>ROUND(I169*H169,2)</f>
        <v>0</v>
      </c>
      <c r="BL169" s="18" t="s">
        <v>161</v>
      </c>
      <c r="BM169" s="238" t="s">
        <v>225</v>
      </c>
    </row>
    <row r="170" s="13" customFormat="1">
      <c r="A170" s="13"/>
      <c r="B170" s="240"/>
      <c r="C170" s="241"/>
      <c r="D170" s="242" t="s">
        <v>163</v>
      </c>
      <c r="E170" s="243" t="s">
        <v>1</v>
      </c>
      <c r="F170" s="244" t="s">
        <v>226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163</v>
      </c>
      <c r="AU170" s="250" t="s">
        <v>88</v>
      </c>
      <c r="AV170" s="13" t="s">
        <v>86</v>
      </c>
      <c r="AW170" s="13" t="s">
        <v>33</v>
      </c>
      <c r="AX170" s="13" t="s">
        <v>78</v>
      </c>
      <c r="AY170" s="250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227</v>
      </c>
      <c r="G171" s="252"/>
      <c r="H171" s="255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86</v>
      </c>
      <c r="AY171" s="261" t="s">
        <v>150</v>
      </c>
    </row>
    <row r="172" s="13" customFormat="1">
      <c r="A172" s="13"/>
      <c r="B172" s="240"/>
      <c r="C172" s="241"/>
      <c r="D172" s="242" t="s">
        <v>163</v>
      </c>
      <c r="E172" s="243" t="s">
        <v>1</v>
      </c>
      <c r="F172" s="244" t="s">
        <v>228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163</v>
      </c>
      <c r="AU172" s="250" t="s">
        <v>88</v>
      </c>
      <c r="AV172" s="13" t="s">
        <v>86</v>
      </c>
      <c r="AW172" s="13" t="s">
        <v>33</v>
      </c>
      <c r="AX172" s="13" t="s">
        <v>78</v>
      </c>
      <c r="AY172" s="250" t="s">
        <v>150</v>
      </c>
    </row>
    <row r="173" s="2" customFormat="1" ht="16.5" customHeight="1">
      <c r="A173" s="39"/>
      <c r="B173" s="40"/>
      <c r="C173" s="227" t="s">
        <v>229</v>
      </c>
      <c r="D173" s="227" t="s">
        <v>156</v>
      </c>
      <c r="E173" s="228" t="s">
        <v>230</v>
      </c>
      <c r="F173" s="229" t="s">
        <v>231</v>
      </c>
      <c r="G173" s="230" t="s">
        <v>232</v>
      </c>
      <c r="H173" s="231">
        <v>7000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161</v>
      </c>
      <c r="AT173" s="238" t="s">
        <v>156</v>
      </c>
      <c r="AU173" s="238" t="s">
        <v>88</v>
      </c>
      <c r="AY173" s="18" t="s">
        <v>150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86</v>
      </c>
      <c r="BK173" s="239">
        <f>ROUND(I173*H173,2)</f>
        <v>0</v>
      </c>
      <c r="BL173" s="18" t="s">
        <v>161</v>
      </c>
      <c r="BM173" s="238" t="s">
        <v>233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226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88</v>
      </c>
      <c r="AV174" s="13" t="s">
        <v>86</v>
      </c>
      <c r="AW174" s="13" t="s">
        <v>33</v>
      </c>
      <c r="AX174" s="13" t="s">
        <v>78</v>
      </c>
      <c r="AY174" s="250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234</v>
      </c>
      <c r="G175" s="252"/>
      <c r="H175" s="255">
        <v>7000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13" customFormat="1">
      <c r="A176" s="13"/>
      <c r="B176" s="240"/>
      <c r="C176" s="241"/>
      <c r="D176" s="242" t="s">
        <v>163</v>
      </c>
      <c r="E176" s="243" t="s">
        <v>1</v>
      </c>
      <c r="F176" s="244" t="s">
        <v>235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163</v>
      </c>
      <c r="AU176" s="250" t="s">
        <v>88</v>
      </c>
      <c r="AV176" s="13" t="s">
        <v>86</v>
      </c>
      <c r="AW176" s="13" t="s">
        <v>33</v>
      </c>
      <c r="AX176" s="13" t="s">
        <v>78</v>
      </c>
      <c r="AY176" s="250" t="s">
        <v>150</v>
      </c>
    </row>
    <row r="177" s="2" customFormat="1" ht="16.5" customHeight="1">
      <c r="A177" s="39"/>
      <c r="B177" s="40"/>
      <c r="C177" s="227" t="s">
        <v>236</v>
      </c>
      <c r="D177" s="227" t="s">
        <v>156</v>
      </c>
      <c r="E177" s="228" t="s">
        <v>237</v>
      </c>
      <c r="F177" s="229" t="s">
        <v>238</v>
      </c>
      <c r="G177" s="230" t="s">
        <v>159</v>
      </c>
      <c r="H177" s="231">
        <v>1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161</v>
      </c>
      <c r="AT177" s="238" t="s">
        <v>156</v>
      </c>
      <c r="AU177" s="238" t="s">
        <v>88</v>
      </c>
      <c r="AY177" s="18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86</v>
      </c>
      <c r="BK177" s="239">
        <f>ROUND(I177*H177,2)</f>
        <v>0</v>
      </c>
      <c r="BL177" s="18" t="s">
        <v>161</v>
      </c>
      <c r="BM177" s="238" t="s">
        <v>239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240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241</v>
      </c>
      <c r="G179" s="252"/>
      <c r="H179" s="255">
        <v>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86</v>
      </c>
      <c r="AY179" s="261" t="s">
        <v>150</v>
      </c>
    </row>
    <row r="180" s="2" customFormat="1" ht="16.5" customHeight="1">
      <c r="A180" s="39"/>
      <c r="B180" s="40"/>
      <c r="C180" s="227" t="s">
        <v>8</v>
      </c>
      <c r="D180" s="227" t="s">
        <v>156</v>
      </c>
      <c r="E180" s="228" t="s">
        <v>242</v>
      </c>
      <c r="F180" s="229" t="s">
        <v>243</v>
      </c>
      <c r="G180" s="230" t="s">
        <v>232</v>
      </c>
      <c r="H180" s="231">
        <v>7000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161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161</v>
      </c>
      <c r="BM180" s="238" t="s">
        <v>244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240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88</v>
      </c>
      <c r="AV181" s="13" t="s">
        <v>86</v>
      </c>
      <c r="AW181" s="13" t="s">
        <v>33</v>
      </c>
      <c r="AX181" s="13" t="s">
        <v>78</v>
      </c>
      <c r="AY181" s="250" t="s">
        <v>150</v>
      </c>
    </row>
    <row r="182" s="14" customFormat="1">
      <c r="A182" s="14"/>
      <c r="B182" s="251"/>
      <c r="C182" s="252"/>
      <c r="D182" s="242" t="s">
        <v>163</v>
      </c>
      <c r="E182" s="253" t="s">
        <v>1</v>
      </c>
      <c r="F182" s="254" t="s">
        <v>245</v>
      </c>
      <c r="G182" s="252"/>
      <c r="H182" s="255">
        <v>7000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163</v>
      </c>
      <c r="AU182" s="261" t="s">
        <v>88</v>
      </c>
      <c r="AV182" s="14" t="s">
        <v>88</v>
      </c>
      <c r="AW182" s="14" t="s">
        <v>33</v>
      </c>
      <c r="AX182" s="14" t="s">
        <v>86</v>
      </c>
      <c r="AY182" s="261" t="s">
        <v>150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235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12" customFormat="1" ht="22.8" customHeight="1">
      <c r="A184" s="12"/>
      <c r="B184" s="211"/>
      <c r="C184" s="212"/>
      <c r="D184" s="213" t="s">
        <v>77</v>
      </c>
      <c r="E184" s="225" t="s">
        <v>246</v>
      </c>
      <c r="F184" s="225" t="s">
        <v>247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SUM(P185:P186)</f>
        <v>0</v>
      </c>
      <c r="Q184" s="219"/>
      <c r="R184" s="220">
        <f>SUM(R185:R186)</f>
        <v>0</v>
      </c>
      <c r="S184" s="219"/>
      <c r="T184" s="22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153</v>
      </c>
      <c r="AT184" s="223" t="s">
        <v>77</v>
      </c>
      <c r="AU184" s="223" t="s">
        <v>86</v>
      </c>
      <c r="AY184" s="222" t="s">
        <v>150</v>
      </c>
      <c r="BK184" s="224">
        <f>SUM(BK185:BK186)</f>
        <v>0</v>
      </c>
    </row>
    <row r="185" s="2" customFormat="1" ht="16.5" customHeight="1">
      <c r="A185" s="39"/>
      <c r="B185" s="40"/>
      <c r="C185" s="227" t="s">
        <v>248</v>
      </c>
      <c r="D185" s="227" t="s">
        <v>156</v>
      </c>
      <c r="E185" s="228" t="s">
        <v>249</v>
      </c>
      <c r="F185" s="229" t="s">
        <v>250</v>
      </c>
      <c r="G185" s="230" t="s">
        <v>159</v>
      </c>
      <c r="H185" s="231">
        <v>1</v>
      </c>
      <c r="I185" s="232"/>
      <c r="J185" s="233">
        <f>ROUND(I185*H185,2)</f>
        <v>0</v>
      </c>
      <c r="K185" s="229" t="s">
        <v>160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161</v>
      </c>
      <c r="AT185" s="238" t="s">
        <v>156</v>
      </c>
      <c r="AU185" s="238" t="s">
        <v>88</v>
      </c>
      <c r="AY185" s="18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86</v>
      </c>
      <c r="BK185" s="239">
        <f>ROUND(I185*H185,2)</f>
        <v>0</v>
      </c>
      <c r="BL185" s="18" t="s">
        <v>161</v>
      </c>
      <c r="BM185" s="238" t="s">
        <v>251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252</v>
      </c>
      <c r="G186" s="252"/>
      <c r="H186" s="255">
        <v>1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86</v>
      </c>
      <c r="AY186" s="261" t="s">
        <v>150</v>
      </c>
    </row>
    <row r="187" s="12" customFormat="1" ht="22.8" customHeight="1">
      <c r="A187" s="12"/>
      <c r="B187" s="211"/>
      <c r="C187" s="212"/>
      <c r="D187" s="213" t="s">
        <v>77</v>
      </c>
      <c r="E187" s="225" t="s">
        <v>253</v>
      </c>
      <c r="F187" s="225" t="s">
        <v>254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SUM(P188:P189)</f>
        <v>0</v>
      </c>
      <c r="Q187" s="219"/>
      <c r="R187" s="220">
        <f>SUM(R188:R189)</f>
        <v>0</v>
      </c>
      <c r="S187" s="219"/>
      <c r="T187" s="221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153</v>
      </c>
      <c r="AT187" s="223" t="s">
        <v>77</v>
      </c>
      <c r="AU187" s="223" t="s">
        <v>86</v>
      </c>
      <c r="AY187" s="222" t="s">
        <v>150</v>
      </c>
      <c r="BK187" s="224">
        <f>SUM(BK188:BK189)</f>
        <v>0</v>
      </c>
    </row>
    <row r="188" s="2" customFormat="1" ht="16.5" customHeight="1">
      <c r="A188" s="39"/>
      <c r="B188" s="40"/>
      <c r="C188" s="227" t="s">
        <v>255</v>
      </c>
      <c r="D188" s="227" t="s">
        <v>156</v>
      </c>
      <c r="E188" s="228" t="s">
        <v>256</v>
      </c>
      <c r="F188" s="229" t="s">
        <v>257</v>
      </c>
      <c r="G188" s="230" t="s">
        <v>159</v>
      </c>
      <c r="H188" s="231">
        <v>1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161</v>
      </c>
      <c r="AT188" s="238" t="s">
        <v>156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161</v>
      </c>
      <c r="BM188" s="238" t="s">
        <v>258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208</v>
      </c>
      <c r="G189" s="252"/>
      <c r="H189" s="255">
        <v>1</v>
      </c>
      <c r="I189" s="256"/>
      <c r="J189" s="252"/>
      <c r="K189" s="252"/>
      <c r="L189" s="257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86</v>
      </c>
      <c r="AY189" s="261" t="s">
        <v>150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sjtUOlc40xv66guObM5ZtjaNcB3GevkQ/0+cpAZ/P8t4puQ7G9gmCYavE2mNH0i4n0jE0JQlAcGXv+ZrG6kUJQ==" hashValue="LiCrJO0ODQvG2C4m8fJnRHpSkPRXyn1HOPze9N/YKQzXqJyxvGv1/1wknPAxgGAWXCEHeBekK+UMpi40uFtTKw==" algorithmName="SHA-512" password="CC35"/>
  <autoFilter ref="C122:K1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92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ROUND((SUM(BE125:BE408)),  2)</f>
        <v>0</v>
      </c>
      <c r="G33" s="39"/>
      <c r="H33" s="39"/>
      <c r="I33" s="165">
        <v>0.20999999999999999</v>
      </c>
      <c r="J33" s="164">
        <f>ROUND(((SUM(BE125:BE408))*I33),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ROUND((SUM(BF125:BF408)),  2)</f>
        <v>0</v>
      </c>
      <c r="G34" s="39"/>
      <c r="H34" s="39"/>
      <c r="I34" s="165">
        <v>0.14999999999999999</v>
      </c>
      <c r="J34" s="164">
        <f>ROUND(((SUM(BF125:BF408))*I34),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ROUND((SUM(BG125:BG408)),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ROUND((SUM(BH125:BH408)),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ROUND((SUM(BI125:BI408)),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Místní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262</v>
      </c>
      <c r="E99" s="197"/>
      <c r="F99" s="197"/>
      <c r="G99" s="197"/>
      <c r="H99" s="197"/>
      <c r="I99" s="197"/>
      <c r="J99" s="198">
        <f>J235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J244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J253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J292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266</v>
      </c>
      <c r="E103" s="197"/>
      <c r="F103" s="197"/>
      <c r="G103" s="197"/>
      <c r="H103" s="197"/>
      <c r="I103" s="197"/>
      <c r="J103" s="198">
        <f>J326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267</v>
      </c>
      <c r="E104" s="197"/>
      <c r="F104" s="197"/>
      <c r="G104" s="197"/>
      <c r="H104" s="197"/>
      <c r="I104" s="197"/>
      <c r="J104" s="198">
        <f>J355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268</v>
      </c>
      <c r="E105" s="197"/>
      <c r="F105" s="197"/>
      <c r="G105" s="197"/>
      <c r="H105" s="197"/>
      <c r="I105" s="197"/>
      <c r="J105" s="198">
        <f>J400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Stavební úpravy místní komunikace ulice Sídliště v úseku od REPROGENu po čp. 1158 Třeboň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101 - Místní komunikace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Třeboň</v>
      </c>
      <c r="G119" s="41"/>
      <c r="H119" s="41"/>
      <c r="I119" s="33" t="s">
        <v>22</v>
      </c>
      <c r="J119" s="80" t="str">
        <f>IF(J12="","",J12)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Město Třeboň</v>
      </c>
      <c r="G121" s="41"/>
      <c r="H121" s="41"/>
      <c r="I121" s="33" t="s">
        <v>30</v>
      </c>
      <c r="J121" s="37" t="str">
        <f>E21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34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300.62793693999998</v>
      </c>
      <c r="S125" s="105"/>
      <c r="T125" s="209">
        <f>T126</f>
        <v>155.27924999999999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P127+P235+P244+P253+P292+P326+P355+P400</f>
        <v>0</v>
      </c>
      <c r="Q126" s="219"/>
      <c r="R126" s="220">
        <f>R127+R235+R244+R253+R292+R326+R355+R400</f>
        <v>300.62793693999998</v>
      </c>
      <c r="S126" s="219"/>
      <c r="T126" s="221">
        <f>T127+T235+T244+T253+T292+T326+T355+T400</f>
        <v>155.27924999999999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BK127+BK235+BK244+BK253+BK292+BK326+BK355+BK400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SUM(P128:P234)</f>
        <v>0</v>
      </c>
      <c r="Q127" s="219"/>
      <c r="R127" s="220">
        <f>SUM(R128:R234)</f>
        <v>226.35798459999998</v>
      </c>
      <c r="S127" s="219"/>
      <c r="T127" s="221">
        <f>SUM(T128:T234)</f>
        <v>155.27924999999999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SUM(BK128:BK234)</f>
        <v>0</v>
      </c>
    </row>
    <row r="128" s="2" customFormat="1" ht="44.25" customHeight="1">
      <c r="A128" s="39"/>
      <c r="B128" s="40"/>
      <c r="C128" s="227" t="s">
        <v>86</v>
      </c>
      <c r="D128" s="227" t="s">
        <v>156</v>
      </c>
      <c r="E128" s="228" t="s">
        <v>272</v>
      </c>
      <c r="F128" s="229" t="s">
        <v>273</v>
      </c>
      <c r="G128" s="230" t="s">
        <v>274</v>
      </c>
      <c r="H128" s="231">
        <v>53.530000000000001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0.255</v>
      </c>
      <c r="T128" s="237">
        <f>S128*H128</f>
        <v>13.65015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275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276</v>
      </c>
      <c r="G129" s="252"/>
      <c r="H129" s="255">
        <v>53.530000000000001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2" customFormat="1" ht="33" customHeight="1">
      <c r="A130" s="39"/>
      <c r="B130" s="40"/>
      <c r="C130" s="227" t="s">
        <v>88</v>
      </c>
      <c r="D130" s="227" t="s">
        <v>156</v>
      </c>
      <c r="E130" s="228" t="s">
        <v>277</v>
      </c>
      <c r="F130" s="229" t="s">
        <v>278</v>
      </c>
      <c r="G130" s="230" t="s">
        <v>274</v>
      </c>
      <c r="H130" s="231">
        <v>7.5700000000000003</v>
      </c>
      <c r="I130" s="232"/>
      <c r="J130" s="233">
        <f>ROUND(I130*H130,2)</f>
        <v>0</v>
      </c>
      <c r="K130" s="229" t="s">
        <v>160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0.23999999999999999</v>
      </c>
      <c r="T130" s="237">
        <f>S130*H130</f>
        <v>1.8168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149</v>
      </c>
      <c r="AT130" s="238" t="s">
        <v>156</v>
      </c>
      <c r="AU130" s="238" t="s">
        <v>88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86</v>
      </c>
      <c r="BK130" s="239">
        <f>ROUND(I130*H130,2)</f>
        <v>0</v>
      </c>
      <c r="BL130" s="18" t="s">
        <v>149</v>
      </c>
      <c r="BM130" s="238" t="s">
        <v>279</v>
      </c>
    </row>
    <row r="131" s="14" customFormat="1">
      <c r="A131" s="14"/>
      <c r="B131" s="251"/>
      <c r="C131" s="252"/>
      <c r="D131" s="242" t="s">
        <v>163</v>
      </c>
      <c r="E131" s="253" t="s">
        <v>1</v>
      </c>
      <c r="F131" s="254" t="s">
        <v>280</v>
      </c>
      <c r="G131" s="252"/>
      <c r="H131" s="255">
        <v>7.5700000000000003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163</v>
      </c>
      <c r="AU131" s="261" t="s">
        <v>88</v>
      </c>
      <c r="AV131" s="14" t="s">
        <v>88</v>
      </c>
      <c r="AW131" s="14" t="s">
        <v>33</v>
      </c>
      <c r="AX131" s="14" t="s">
        <v>86</v>
      </c>
      <c r="AY131" s="261" t="s">
        <v>150</v>
      </c>
    </row>
    <row r="132" s="2" customFormat="1" ht="37.8" customHeight="1">
      <c r="A132" s="39"/>
      <c r="B132" s="40"/>
      <c r="C132" s="227" t="s">
        <v>171</v>
      </c>
      <c r="D132" s="227" t="s">
        <v>156</v>
      </c>
      <c r="E132" s="228" t="s">
        <v>281</v>
      </c>
      <c r="F132" s="229" t="s">
        <v>282</v>
      </c>
      <c r="G132" s="230" t="s">
        <v>274</v>
      </c>
      <c r="H132" s="231">
        <v>342.58999999999997</v>
      </c>
      <c r="I132" s="232"/>
      <c r="J132" s="233">
        <f>ROUND(I132*H132,2)</f>
        <v>0</v>
      </c>
      <c r="K132" s="229" t="s">
        <v>160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0.17000000000000001</v>
      </c>
      <c r="T132" s="237">
        <f>S132*H132</f>
        <v>58.240299999999998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149</v>
      </c>
      <c r="AT132" s="238" t="s">
        <v>156</v>
      </c>
      <c r="AU132" s="238" t="s">
        <v>88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86</v>
      </c>
      <c r="BK132" s="239">
        <f>ROUND(I132*H132,2)</f>
        <v>0</v>
      </c>
      <c r="BL132" s="18" t="s">
        <v>149</v>
      </c>
      <c r="BM132" s="238" t="s">
        <v>283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284</v>
      </c>
      <c r="G133" s="252"/>
      <c r="H133" s="255">
        <v>53.530000000000001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78</v>
      </c>
      <c r="AY133" s="261" t="s">
        <v>150</v>
      </c>
    </row>
    <row r="134" s="14" customFormat="1">
      <c r="A134" s="14"/>
      <c r="B134" s="251"/>
      <c r="C134" s="252"/>
      <c r="D134" s="242" t="s">
        <v>163</v>
      </c>
      <c r="E134" s="253" t="s">
        <v>1</v>
      </c>
      <c r="F134" s="254" t="s">
        <v>285</v>
      </c>
      <c r="G134" s="252"/>
      <c r="H134" s="255">
        <v>289.06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163</v>
      </c>
      <c r="AU134" s="261" t="s">
        <v>88</v>
      </c>
      <c r="AV134" s="14" t="s">
        <v>88</v>
      </c>
      <c r="AW134" s="14" t="s">
        <v>33</v>
      </c>
      <c r="AX134" s="14" t="s">
        <v>78</v>
      </c>
      <c r="AY134" s="261" t="s">
        <v>150</v>
      </c>
    </row>
    <row r="135" s="13" customFormat="1">
      <c r="A135" s="13"/>
      <c r="B135" s="240"/>
      <c r="C135" s="241"/>
      <c r="D135" s="242" t="s">
        <v>163</v>
      </c>
      <c r="E135" s="243" t="s">
        <v>1</v>
      </c>
      <c r="F135" s="244" t="s">
        <v>286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163</v>
      </c>
      <c r="AU135" s="250" t="s">
        <v>88</v>
      </c>
      <c r="AV135" s="13" t="s">
        <v>86</v>
      </c>
      <c r="AW135" s="13" t="s">
        <v>33</v>
      </c>
      <c r="AX135" s="13" t="s">
        <v>78</v>
      </c>
      <c r="AY135" s="250" t="s">
        <v>150</v>
      </c>
    </row>
    <row r="136" s="15" customFormat="1">
      <c r="A136" s="15"/>
      <c r="B136" s="265"/>
      <c r="C136" s="266"/>
      <c r="D136" s="242" t="s">
        <v>163</v>
      </c>
      <c r="E136" s="267" t="s">
        <v>1</v>
      </c>
      <c r="F136" s="268" t="s">
        <v>287</v>
      </c>
      <c r="G136" s="266"/>
      <c r="H136" s="269">
        <v>342.59000000000003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5" t="s">
        <v>163</v>
      </c>
      <c r="AU136" s="275" t="s">
        <v>88</v>
      </c>
      <c r="AV136" s="15" t="s">
        <v>149</v>
      </c>
      <c r="AW136" s="15" t="s">
        <v>33</v>
      </c>
      <c r="AX136" s="15" t="s">
        <v>86</v>
      </c>
      <c r="AY136" s="275" t="s">
        <v>150</v>
      </c>
    </row>
    <row r="137" s="2" customFormat="1" ht="24.15" customHeight="1">
      <c r="A137" s="39"/>
      <c r="B137" s="40"/>
      <c r="C137" s="227" t="s">
        <v>149</v>
      </c>
      <c r="D137" s="227" t="s">
        <v>156</v>
      </c>
      <c r="E137" s="228" t="s">
        <v>288</v>
      </c>
      <c r="F137" s="229" t="s">
        <v>289</v>
      </c>
      <c r="G137" s="230" t="s">
        <v>274</v>
      </c>
      <c r="H137" s="231">
        <v>17.899999999999999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1.0000000000000001E-05</v>
      </c>
      <c r="R137" s="236">
        <f>Q137*H137</f>
        <v>0.00017899999999999999</v>
      </c>
      <c r="S137" s="236">
        <v>0.091999999999999998</v>
      </c>
      <c r="T137" s="237">
        <f>S137*H137</f>
        <v>1.6467999999999998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149</v>
      </c>
      <c r="AT137" s="238" t="s">
        <v>156</v>
      </c>
      <c r="AU137" s="238" t="s">
        <v>88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86</v>
      </c>
      <c r="BK137" s="239">
        <f>ROUND(I137*H137,2)</f>
        <v>0</v>
      </c>
      <c r="BL137" s="18" t="s">
        <v>149</v>
      </c>
      <c r="BM137" s="238" t="s">
        <v>290</v>
      </c>
    </row>
    <row r="138" s="14" customFormat="1">
      <c r="A138" s="14"/>
      <c r="B138" s="251"/>
      <c r="C138" s="252"/>
      <c r="D138" s="242" t="s">
        <v>163</v>
      </c>
      <c r="E138" s="253" t="s">
        <v>1</v>
      </c>
      <c r="F138" s="254" t="s">
        <v>291</v>
      </c>
      <c r="G138" s="252"/>
      <c r="H138" s="255">
        <v>17.899999999999999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163</v>
      </c>
      <c r="AU138" s="261" t="s">
        <v>88</v>
      </c>
      <c r="AV138" s="14" t="s">
        <v>88</v>
      </c>
      <c r="AW138" s="14" t="s">
        <v>33</v>
      </c>
      <c r="AX138" s="14" t="s">
        <v>86</v>
      </c>
      <c r="AY138" s="261" t="s">
        <v>150</v>
      </c>
    </row>
    <row r="139" s="2" customFormat="1" ht="24.15" customHeight="1">
      <c r="A139" s="39"/>
      <c r="B139" s="40"/>
      <c r="C139" s="227" t="s">
        <v>153</v>
      </c>
      <c r="D139" s="227" t="s">
        <v>156</v>
      </c>
      <c r="E139" s="228" t="s">
        <v>292</v>
      </c>
      <c r="F139" s="229" t="s">
        <v>293</v>
      </c>
      <c r="G139" s="230" t="s">
        <v>274</v>
      </c>
      <c r="H139" s="231">
        <v>289.06</v>
      </c>
      <c r="I139" s="232"/>
      <c r="J139" s="233">
        <f>ROUND(I139*H139,2)</f>
        <v>0</v>
      </c>
      <c r="K139" s="229" t="s">
        <v>160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3.0000000000000001E-05</v>
      </c>
      <c r="R139" s="236">
        <f>Q139*H139</f>
        <v>0.0086718000000000003</v>
      </c>
      <c r="S139" s="236">
        <v>0.23000000000000001</v>
      </c>
      <c r="T139" s="237">
        <f>S139*H139</f>
        <v>66.483800000000002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149</v>
      </c>
      <c r="AT139" s="238" t="s">
        <v>156</v>
      </c>
      <c r="AU139" s="238" t="s">
        <v>88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86</v>
      </c>
      <c r="BK139" s="239">
        <f>ROUND(I139*H139,2)</f>
        <v>0</v>
      </c>
      <c r="BL139" s="18" t="s">
        <v>149</v>
      </c>
      <c r="BM139" s="238" t="s">
        <v>294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295</v>
      </c>
      <c r="G140" s="252"/>
      <c r="H140" s="255">
        <v>289.06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188</v>
      </c>
      <c r="D141" s="227" t="s">
        <v>156</v>
      </c>
      <c r="E141" s="228" t="s">
        <v>296</v>
      </c>
      <c r="F141" s="229" t="s">
        <v>297</v>
      </c>
      <c r="G141" s="230" t="s">
        <v>298</v>
      </c>
      <c r="H141" s="231">
        <v>63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0.20499999999999999</v>
      </c>
      <c r="T141" s="237">
        <f>S141*H141</f>
        <v>12.914999999999999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299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300</v>
      </c>
      <c r="G142" s="252"/>
      <c r="H142" s="255">
        <v>63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24.15" customHeight="1">
      <c r="A143" s="39"/>
      <c r="B143" s="40"/>
      <c r="C143" s="227" t="s">
        <v>193</v>
      </c>
      <c r="D143" s="227" t="s">
        <v>156</v>
      </c>
      <c r="E143" s="228" t="s">
        <v>301</v>
      </c>
      <c r="F143" s="229" t="s">
        <v>302</v>
      </c>
      <c r="G143" s="230" t="s">
        <v>298</v>
      </c>
      <c r="H143" s="231">
        <v>13.16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0.040000000000000001</v>
      </c>
      <c r="T143" s="237">
        <f>S143*H143</f>
        <v>0.52639999999999998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303</v>
      </c>
    </row>
    <row r="144" s="14" customFormat="1">
      <c r="A144" s="14"/>
      <c r="B144" s="251"/>
      <c r="C144" s="252"/>
      <c r="D144" s="242" t="s">
        <v>163</v>
      </c>
      <c r="E144" s="253" t="s">
        <v>1</v>
      </c>
      <c r="F144" s="254" t="s">
        <v>304</v>
      </c>
      <c r="G144" s="252"/>
      <c r="H144" s="255">
        <v>13.16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163</v>
      </c>
      <c r="AU144" s="261" t="s">
        <v>88</v>
      </c>
      <c r="AV144" s="14" t="s">
        <v>88</v>
      </c>
      <c r="AW144" s="14" t="s">
        <v>33</v>
      </c>
      <c r="AX144" s="14" t="s">
        <v>86</v>
      </c>
      <c r="AY144" s="261" t="s">
        <v>150</v>
      </c>
    </row>
    <row r="145" s="2" customFormat="1" ht="16.5" customHeight="1">
      <c r="A145" s="39"/>
      <c r="B145" s="40"/>
      <c r="C145" s="227" t="s">
        <v>197</v>
      </c>
      <c r="D145" s="227" t="s">
        <v>156</v>
      </c>
      <c r="E145" s="228" t="s">
        <v>305</v>
      </c>
      <c r="F145" s="229" t="s">
        <v>306</v>
      </c>
      <c r="G145" s="230" t="s">
        <v>274</v>
      </c>
      <c r="H145" s="231">
        <v>66.129999999999995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149</v>
      </c>
      <c r="AT145" s="238" t="s">
        <v>156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149</v>
      </c>
      <c r="BM145" s="238" t="s">
        <v>307</v>
      </c>
    </row>
    <row r="146" s="14" customFormat="1">
      <c r="A146" s="14"/>
      <c r="B146" s="251"/>
      <c r="C146" s="252"/>
      <c r="D146" s="242" t="s">
        <v>163</v>
      </c>
      <c r="E146" s="253" t="s">
        <v>1</v>
      </c>
      <c r="F146" s="254" t="s">
        <v>308</v>
      </c>
      <c r="G146" s="252"/>
      <c r="H146" s="255">
        <v>66.129999999999995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88</v>
      </c>
      <c r="AV146" s="14" t="s">
        <v>88</v>
      </c>
      <c r="AW146" s="14" t="s">
        <v>33</v>
      </c>
      <c r="AX146" s="14" t="s">
        <v>86</v>
      </c>
      <c r="AY146" s="261" t="s">
        <v>150</v>
      </c>
    </row>
    <row r="147" s="2" customFormat="1" ht="21.75" customHeight="1">
      <c r="A147" s="39"/>
      <c r="B147" s="40"/>
      <c r="C147" s="227" t="s">
        <v>203</v>
      </c>
      <c r="D147" s="227" t="s">
        <v>156</v>
      </c>
      <c r="E147" s="228" t="s">
        <v>309</v>
      </c>
      <c r="F147" s="229" t="s">
        <v>310</v>
      </c>
      <c r="G147" s="230" t="s">
        <v>311</v>
      </c>
      <c r="H147" s="231">
        <v>271.52999999999997</v>
      </c>
      <c r="I147" s="232"/>
      <c r="J147" s="233">
        <f>ROUND(I147*H147,2)</f>
        <v>0</v>
      </c>
      <c r="K147" s="229" t="s">
        <v>160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149</v>
      </c>
      <c r="AT147" s="238" t="s">
        <v>156</v>
      </c>
      <c r="AU147" s="238" t="s">
        <v>88</v>
      </c>
      <c r="AY147" s="18" t="s">
        <v>150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86</v>
      </c>
      <c r="BK147" s="239">
        <f>ROUND(I147*H147,2)</f>
        <v>0</v>
      </c>
      <c r="BL147" s="18" t="s">
        <v>149</v>
      </c>
      <c r="BM147" s="238" t="s">
        <v>312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313</v>
      </c>
      <c r="G148" s="252"/>
      <c r="H148" s="255">
        <v>144.61000000000001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314</v>
      </c>
      <c r="G149" s="252"/>
      <c r="H149" s="255">
        <v>126.92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271.52999999999997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24.15" customHeight="1">
      <c r="A151" s="39"/>
      <c r="B151" s="40"/>
      <c r="C151" s="227" t="s">
        <v>209</v>
      </c>
      <c r="D151" s="227" t="s">
        <v>156</v>
      </c>
      <c r="E151" s="228" t="s">
        <v>315</v>
      </c>
      <c r="F151" s="229" t="s">
        <v>316</v>
      </c>
      <c r="G151" s="230" t="s">
        <v>311</v>
      </c>
      <c r="H151" s="231">
        <v>135.76499999999999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317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318</v>
      </c>
      <c r="G152" s="252"/>
      <c r="H152" s="255">
        <v>135.76499999999999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24.15" customHeight="1">
      <c r="A153" s="39"/>
      <c r="B153" s="40"/>
      <c r="C153" s="227" t="s">
        <v>214</v>
      </c>
      <c r="D153" s="227" t="s">
        <v>156</v>
      </c>
      <c r="E153" s="228" t="s">
        <v>319</v>
      </c>
      <c r="F153" s="229" t="s">
        <v>320</v>
      </c>
      <c r="G153" s="230" t="s">
        <v>311</v>
      </c>
      <c r="H153" s="231">
        <v>16.800000000000001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149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149</v>
      </c>
      <c r="BM153" s="238" t="s">
        <v>321</v>
      </c>
    </row>
    <row r="154" s="14" customFormat="1">
      <c r="A154" s="14"/>
      <c r="B154" s="251"/>
      <c r="C154" s="252"/>
      <c r="D154" s="242" t="s">
        <v>163</v>
      </c>
      <c r="E154" s="253" t="s">
        <v>1</v>
      </c>
      <c r="F154" s="254" t="s">
        <v>322</v>
      </c>
      <c r="G154" s="252"/>
      <c r="H154" s="255">
        <v>16.800000000000001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163</v>
      </c>
      <c r="AU154" s="261" t="s">
        <v>88</v>
      </c>
      <c r="AV154" s="14" t="s">
        <v>88</v>
      </c>
      <c r="AW154" s="14" t="s">
        <v>33</v>
      </c>
      <c r="AX154" s="14" t="s">
        <v>86</v>
      </c>
      <c r="AY154" s="261" t="s">
        <v>150</v>
      </c>
    </row>
    <row r="155" s="2" customFormat="1" ht="24.15" customHeight="1">
      <c r="A155" s="39"/>
      <c r="B155" s="40"/>
      <c r="C155" s="227" t="s">
        <v>222</v>
      </c>
      <c r="D155" s="227" t="s">
        <v>156</v>
      </c>
      <c r="E155" s="228" t="s">
        <v>323</v>
      </c>
      <c r="F155" s="229" t="s">
        <v>324</v>
      </c>
      <c r="G155" s="230" t="s">
        <v>311</v>
      </c>
      <c r="H155" s="231">
        <v>1.6200000000000001</v>
      </c>
      <c r="I155" s="232"/>
      <c r="J155" s="233">
        <f>ROUND(I155*H155,2)</f>
        <v>0</v>
      </c>
      <c r="K155" s="229" t="s">
        <v>160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149</v>
      </c>
      <c r="AT155" s="238" t="s">
        <v>156</v>
      </c>
      <c r="AU155" s="238" t="s">
        <v>88</v>
      </c>
      <c r="AY155" s="18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86</v>
      </c>
      <c r="BK155" s="239">
        <f>ROUND(I155*H155,2)</f>
        <v>0</v>
      </c>
      <c r="BL155" s="18" t="s">
        <v>149</v>
      </c>
      <c r="BM155" s="238" t="s">
        <v>325</v>
      </c>
    </row>
    <row r="156" s="13" customFormat="1">
      <c r="A156" s="13"/>
      <c r="B156" s="240"/>
      <c r="C156" s="241"/>
      <c r="D156" s="242" t="s">
        <v>163</v>
      </c>
      <c r="E156" s="243" t="s">
        <v>1</v>
      </c>
      <c r="F156" s="244" t="s">
        <v>326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163</v>
      </c>
      <c r="AU156" s="250" t="s">
        <v>88</v>
      </c>
      <c r="AV156" s="13" t="s">
        <v>86</v>
      </c>
      <c r="AW156" s="13" t="s">
        <v>33</v>
      </c>
      <c r="AX156" s="13" t="s">
        <v>78</v>
      </c>
      <c r="AY156" s="250" t="s">
        <v>150</v>
      </c>
    </row>
    <row r="157" s="14" customFormat="1">
      <c r="A157" s="14"/>
      <c r="B157" s="251"/>
      <c r="C157" s="252"/>
      <c r="D157" s="242" t="s">
        <v>163</v>
      </c>
      <c r="E157" s="253" t="s">
        <v>1</v>
      </c>
      <c r="F157" s="254" t="s">
        <v>327</v>
      </c>
      <c r="G157" s="252"/>
      <c r="H157" s="255">
        <v>1.6200000000000001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163</v>
      </c>
      <c r="AU157" s="261" t="s">
        <v>88</v>
      </c>
      <c r="AV157" s="14" t="s">
        <v>88</v>
      </c>
      <c r="AW157" s="14" t="s">
        <v>33</v>
      </c>
      <c r="AX157" s="14" t="s">
        <v>86</v>
      </c>
      <c r="AY157" s="261" t="s">
        <v>150</v>
      </c>
    </row>
    <row r="158" s="2" customFormat="1" ht="16.5" customHeight="1">
      <c r="A158" s="39"/>
      <c r="B158" s="40"/>
      <c r="C158" s="227" t="s">
        <v>229</v>
      </c>
      <c r="D158" s="227" t="s">
        <v>156</v>
      </c>
      <c r="E158" s="228" t="s">
        <v>328</v>
      </c>
      <c r="F158" s="229" t="s">
        <v>329</v>
      </c>
      <c r="G158" s="230" t="s">
        <v>311</v>
      </c>
      <c r="H158" s="231">
        <v>2.7360000000000002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149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149</v>
      </c>
      <c r="BM158" s="238" t="s">
        <v>330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331</v>
      </c>
      <c r="G159" s="252"/>
      <c r="H159" s="255">
        <v>2.7360000000000002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88</v>
      </c>
      <c r="AV159" s="14" t="s">
        <v>88</v>
      </c>
      <c r="AW159" s="14" t="s">
        <v>33</v>
      </c>
      <c r="AX159" s="14" t="s">
        <v>86</v>
      </c>
      <c r="AY159" s="261" t="s">
        <v>150</v>
      </c>
    </row>
    <row r="160" s="2" customFormat="1" ht="21.75" customHeight="1">
      <c r="A160" s="39"/>
      <c r="B160" s="40"/>
      <c r="C160" s="227" t="s">
        <v>236</v>
      </c>
      <c r="D160" s="227" t="s">
        <v>156</v>
      </c>
      <c r="E160" s="228" t="s">
        <v>332</v>
      </c>
      <c r="F160" s="229" t="s">
        <v>333</v>
      </c>
      <c r="G160" s="230" t="s">
        <v>274</v>
      </c>
      <c r="H160" s="231">
        <v>9.1199999999999992</v>
      </c>
      <c r="I160" s="232"/>
      <c r="J160" s="233">
        <f>ROUND(I160*H160,2)</f>
        <v>0</v>
      </c>
      <c r="K160" s="229" t="s">
        <v>160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0.00084000000000000003</v>
      </c>
      <c r="R160" s="236">
        <f>Q160*H160</f>
        <v>0.0076607999999999997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149</v>
      </c>
      <c r="AT160" s="238" t="s">
        <v>156</v>
      </c>
      <c r="AU160" s="238" t="s">
        <v>88</v>
      </c>
      <c r="AY160" s="18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86</v>
      </c>
      <c r="BK160" s="239">
        <f>ROUND(I160*H160,2)</f>
        <v>0</v>
      </c>
      <c r="BL160" s="18" t="s">
        <v>149</v>
      </c>
      <c r="BM160" s="238" t="s">
        <v>334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335</v>
      </c>
      <c r="G161" s="252"/>
      <c r="H161" s="255">
        <v>9.1199999999999992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86</v>
      </c>
      <c r="AY161" s="261" t="s">
        <v>150</v>
      </c>
    </row>
    <row r="162" s="2" customFormat="1" ht="24.15" customHeight="1">
      <c r="A162" s="39"/>
      <c r="B162" s="40"/>
      <c r="C162" s="227" t="s">
        <v>8</v>
      </c>
      <c r="D162" s="227" t="s">
        <v>156</v>
      </c>
      <c r="E162" s="228" t="s">
        <v>336</v>
      </c>
      <c r="F162" s="229" t="s">
        <v>337</v>
      </c>
      <c r="G162" s="230" t="s">
        <v>274</v>
      </c>
      <c r="H162" s="231">
        <v>9.1199999999999992</v>
      </c>
      <c r="I162" s="232"/>
      <c r="J162" s="233">
        <f>ROUND(I162*H162,2)</f>
        <v>0</v>
      </c>
      <c r="K162" s="229" t="s">
        <v>160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149</v>
      </c>
      <c r="AT162" s="238" t="s">
        <v>156</v>
      </c>
      <c r="AU162" s="238" t="s">
        <v>88</v>
      </c>
      <c r="AY162" s="18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86</v>
      </c>
      <c r="BK162" s="239">
        <f>ROUND(I162*H162,2)</f>
        <v>0</v>
      </c>
      <c r="BL162" s="18" t="s">
        <v>149</v>
      </c>
      <c r="BM162" s="238" t="s">
        <v>338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339</v>
      </c>
      <c r="G163" s="252"/>
      <c r="H163" s="255">
        <v>9.1199999999999992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86</v>
      </c>
      <c r="AY163" s="261" t="s">
        <v>150</v>
      </c>
    </row>
    <row r="164" s="2" customFormat="1" ht="37.8" customHeight="1">
      <c r="A164" s="39"/>
      <c r="B164" s="40"/>
      <c r="C164" s="227" t="s">
        <v>248</v>
      </c>
      <c r="D164" s="227" t="s">
        <v>156</v>
      </c>
      <c r="E164" s="228" t="s">
        <v>340</v>
      </c>
      <c r="F164" s="229" t="s">
        <v>341</v>
      </c>
      <c r="G164" s="230" t="s">
        <v>311</v>
      </c>
      <c r="H164" s="231">
        <v>6.0039999999999996</v>
      </c>
      <c r="I164" s="232"/>
      <c r="J164" s="233">
        <f>ROUND(I164*H164,2)</f>
        <v>0</v>
      </c>
      <c r="K164" s="229" t="s">
        <v>160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149</v>
      </c>
      <c r="AT164" s="238" t="s">
        <v>156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149</v>
      </c>
      <c r="BM164" s="238" t="s">
        <v>342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343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344</v>
      </c>
      <c r="G166" s="252"/>
      <c r="H166" s="255">
        <v>6.0039999999999996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86</v>
      </c>
      <c r="AY166" s="261" t="s">
        <v>150</v>
      </c>
    </row>
    <row r="167" s="2" customFormat="1" ht="37.8" customHeight="1">
      <c r="A167" s="39"/>
      <c r="B167" s="40"/>
      <c r="C167" s="227" t="s">
        <v>255</v>
      </c>
      <c r="D167" s="227" t="s">
        <v>156</v>
      </c>
      <c r="E167" s="228" t="s">
        <v>345</v>
      </c>
      <c r="F167" s="229" t="s">
        <v>346</v>
      </c>
      <c r="G167" s="230" t="s">
        <v>311</v>
      </c>
      <c r="H167" s="231">
        <v>286.38900000000001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149</v>
      </c>
      <c r="AT167" s="238" t="s">
        <v>156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149</v>
      </c>
      <c r="BM167" s="238" t="s">
        <v>347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348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349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88</v>
      </c>
      <c r="AV169" s="13" t="s">
        <v>86</v>
      </c>
      <c r="AW169" s="13" t="s">
        <v>33</v>
      </c>
      <c r="AX169" s="13" t="s">
        <v>78</v>
      </c>
      <c r="AY169" s="250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350</v>
      </c>
      <c r="G170" s="252"/>
      <c r="H170" s="255">
        <v>271.52999999999997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351</v>
      </c>
      <c r="G171" s="252"/>
      <c r="H171" s="255">
        <v>18.420000000000002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352</v>
      </c>
      <c r="G172" s="252"/>
      <c r="H172" s="255">
        <v>2.7360000000000002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353</v>
      </c>
      <c r="G173" s="252"/>
      <c r="H173" s="255">
        <v>-2.847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354</v>
      </c>
      <c r="G174" s="252"/>
      <c r="H174" s="255">
        <v>-3.4500000000000002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78</v>
      </c>
      <c r="AY174" s="261" t="s">
        <v>150</v>
      </c>
    </row>
    <row r="175" s="15" customFormat="1">
      <c r="A175" s="15"/>
      <c r="B175" s="265"/>
      <c r="C175" s="266"/>
      <c r="D175" s="242" t="s">
        <v>163</v>
      </c>
      <c r="E175" s="267" t="s">
        <v>1</v>
      </c>
      <c r="F175" s="268" t="s">
        <v>287</v>
      </c>
      <c r="G175" s="266"/>
      <c r="H175" s="269">
        <v>286.38900000000001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163</v>
      </c>
      <c r="AU175" s="275" t="s">
        <v>88</v>
      </c>
      <c r="AV175" s="15" t="s">
        <v>149</v>
      </c>
      <c r="AW175" s="15" t="s">
        <v>33</v>
      </c>
      <c r="AX175" s="15" t="s">
        <v>86</v>
      </c>
      <c r="AY175" s="275" t="s">
        <v>150</v>
      </c>
    </row>
    <row r="176" s="2" customFormat="1" ht="37.8" customHeight="1">
      <c r="A176" s="39"/>
      <c r="B176" s="40"/>
      <c r="C176" s="227" t="s">
        <v>355</v>
      </c>
      <c r="D176" s="227" t="s">
        <v>156</v>
      </c>
      <c r="E176" s="228" t="s">
        <v>356</v>
      </c>
      <c r="F176" s="229" t="s">
        <v>357</v>
      </c>
      <c r="G176" s="230" t="s">
        <v>311</v>
      </c>
      <c r="H176" s="231">
        <v>2863.8899999999999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149</v>
      </c>
      <c r="BM176" s="238" t="s">
        <v>358</v>
      </c>
    </row>
    <row r="177" s="13" customFormat="1">
      <c r="A177" s="13"/>
      <c r="B177" s="240"/>
      <c r="C177" s="241"/>
      <c r="D177" s="242" t="s">
        <v>163</v>
      </c>
      <c r="E177" s="243" t="s">
        <v>1</v>
      </c>
      <c r="F177" s="244" t="s">
        <v>349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163</v>
      </c>
      <c r="AU177" s="250" t="s">
        <v>88</v>
      </c>
      <c r="AV177" s="13" t="s">
        <v>86</v>
      </c>
      <c r="AW177" s="13" t="s">
        <v>33</v>
      </c>
      <c r="AX177" s="13" t="s">
        <v>78</v>
      </c>
      <c r="AY177" s="250" t="s">
        <v>150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359</v>
      </c>
      <c r="G178" s="252"/>
      <c r="H178" s="255">
        <v>2863.8899999999999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2" customFormat="1" ht="24.15" customHeight="1">
      <c r="A179" s="39"/>
      <c r="B179" s="40"/>
      <c r="C179" s="227" t="s">
        <v>360</v>
      </c>
      <c r="D179" s="227" t="s">
        <v>156</v>
      </c>
      <c r="E179" s="228" t="s">
        <v>361</v>
      </c>
      <c r="F179" s="229" t="s">
        <v>362</v>
      </c>
      <c r="G179" s="230" t="s">
        <v>363</v>
      </c>
      <c r="H179" s="231">
        <v>515.5</v>
      </c>
      <c r="I179" s="232"/>
      <c r="J179" s="233">
        <f>ROUND(I179*H179,2)</f>
        <v>0</v>
      </c>
      <c r="K179" s="229" t="s">
        <v>160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149</v>
      </c>
      <c r="AT179" s="238" t="s">
        <v>156</v>
      </c>
      <c r="AU179" s="238" t="s">
        <v>88</v>
      </c>
      <c r="AY179" s="18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86</v>
      </c>
      <c r="BK179" s="239">
        <f>ROUND(I179*H179,2)</f>
        <v>0</v>
      </c>
      <c r="BL179" s="18" t="s">
        <v>149</v>
      </c>
      <c r="BM179" s="238" t="s">
        <v>364</v>
      </c>
    </row>
    <row r="180" s="14" customFormat="1">
      <c r="A180" s="14"/>
      <c r="B180" s="251"/>
      <c r="C180" s="252"/>
      <c r="D180" s="242" t="s">
        <v>163</v>
      </c>
      <c r="E180" s="253" t="s">
        <v>1</v>
      </c>
      <c r="F180" s="254" t="s">
        <v>365</v>
      </c>
      <c r="G180" s="252"/>
      <c r="H180" s="255">
        <v>515.5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163</v>
      </c>
      <c r="AU180" s="261" t="s">
        <v>88</v>
      </c>
      <c r="AV180" s="14" t="s">
        <v>88</v>
      </c>
      <c r="AW180" s="14" t="s">
        <v>33</v>
      </c>
      <c r="AX180" s="14" t="s">
        <v>86</v>
      </c>
      <c r="AY180" s="261" t="s">
        <v>150</v>
      </c>
    </row>
    <row r="181" s="2" customFormat="1" ht="33" customHeight="1">
      <c r="A181" s="39"/>
      <c r="B181" s="40"/>
      <c r="C181" s="227" t="s">
        <v>366</v>
      </c>
      <c r="D181" s="227" t="s">
        <v>156</v>
      </c>
      <c r="E181" s="228" t="s">
        <v>367</v>
      </c>
      <c r="F181" s="229" t="s">
        <v>368</v>
      </c>
      <c r="G181" s="230" t="s">
        <v>311</v>
      </c>
      <c r="H181" s="231">
        <v>3.4500000000000002</v>
      </c>
      <c r="I181" s="232"/>
      <c r="J181" s="233">
        <f>ROUND(I181*H181,2)</f>
        <v>0</v>
      </c>
      <c r="K181" s="229" t="s">
        <v>160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149</v>
      </c>
      <c r="AT181" s="238" t="s">
        <v>156</v>
      </c>
      <c r="AU181" s="238" t="s">
        <v>88</v>
      </c>
      <c r="AY181" s="18" t="s">
        <v>150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86</v>
      </c>
      <c r="BK181" s="239">
        <f>ROUND(I181*H181,2)</f>
        <v>0</v>
      </c>
      <c r="BL181" s="18" t="s">
        <v>149</v>
      </c>
      <c r="BM181" s="238" t="s">
        <v>369</v>
      </c>
    </row>
    <row r="182" s="14" customFormat="1">
      <c r="A182" s="14"/>
      <c r="B182" s="251"/>
      <c r="C182" s="252"/>
      <c r="D182" s="242" t="s">
        <v>163</v>
      </c>
      <c r="E182" s="253" t="s">
        <v>1</v>
      </c>
      <c r="F182" s="254" t="s">
        <v>370</v>
      </c>
      <c r="G182" s="252"/>
      <c r="H182" s="255">
        <v>3.4500000000000002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163</v>
      </c>
      <c r="AU182" s="261" t="s">
        <v>88</v>
      </c>
      <c r="AV182" s="14" t="s">
        <v>88</v>
      </c>
      <c r="AW182" s="14" t="s">
        <v>33</v>
      </c>
      <c r="AX182" s="14" t="s">
        <v>86</v>
      </c>
      <c r="AY182" s="261" t="s">
        <v>150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371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2" customFormat="1" ht="33" customHeight="1">
      <c r="A184" s="39"/>
      <c r="B184" s="40"/>
      <c r="C184" s="227" t="s">
        <v>7</v>
      </c>
      <c r="D184" s="227" t="s">
        <v>156</v>
      </c>
      <c r="E184" s="228" t="s">
        <v>372</v>
      </c>
      <c r="F184" s="229" t="s">
        <v>373</v>
      </c>
      <c r="G184" s="230" t="s">
        <v>311</v>
      </c>
      <c r="H184" s="231">
        <v>126.92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374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375</v>
      </c>
      <c r="G185" s="252"/>
      <c r="H185" s="255">
        <v>126.92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86</v>
      </c>
      <c r="AY185" s="261" t="s">
        <v>150</v>
      </c>
    </row>
    <row r="186" s="2" customFormat="1" ht="16.5" customHeight="1">
      <c r="A186" s="39"/>
      <c r="B186" s="40"/>
      <c r="C186" s="276" t="s">
        <v>376</v>
      </c>
      <c r="D186" s="276" t="s">
        <v>377</v>
      </c>
      <c r="E186" s="277" t="s">
        <v>378</v>
      </c>
      <c r="F186" s="278" t="s">
        <v>379</v>
      </c>
      <c r="G186" s="279" t="s">
        <v>363</v>
      </c>
      <c r="H186" s="280">
        <v>224.72</v>
      </c>
      <c r="I186" s="281"/>
      <c r="J186" s="282">
        <f>ROUND(I186*H186,2)</f>
        <v>0</v>
      </c>
      <c r="K186" s="278" t="s">
        <v>160</v>
      </c>
      <c r="L186" s="283"/>
      <c r="M186" s="284" t="s">
        <v>1</v>
      </c>
      <c r="N186" s="285" t="s">
        <v>43</v>
      </c>
      <c r="O186" s="92"/>
      <c r="P186" s="236">
        <f>O186*H186</f>
        <v>0</v>
      </c>
      <c r="Q186" s="236">
        <v>1</v>
      </c>
      <c r="R186" s="236">
        <f>Q186*H186</f>
        <v>224.72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197</v>
      </c>
      <c r="AT186" s="238" t="s">
        <v>377</v>
      </c>
      <c r="AU186" s="238" t="s">
        <v>88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86</v>
      </c>
      <c r="BK186" s="239">
        <f>ROUND(I186*H186,2)</f>
        <v>0</v>
      </c>
      <c r="BL186" s="18" t="s">
        <v>149</v>
      </c>
      <c r="BM186" s="238" t="s">
        <v>380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381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88</v>
      </c>
      <c r="AV187" s="13" t="s">
        <v>86</v>
      </c>
      <c r="AW187" s="13" t="s">
        <v>33</v>
      </c>
      <c r="AX187" s="13" t="s">
        <v>78</v>
      </c>
      <c r="AY187" s="250" t="s">
        <v>150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382</v>
      </c>
      <c r="G188" s="252"/>
      <c r="H188" s="255">
        <v>253.84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78</v>
      </c>
      <c r="AY188" s="261" t="s">
        <v>150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383</v>
      </c>
      <c r="G189" s="252"/>
      <c r="H189" s="255">
        <v>-29.120000000000001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78</v>
      </c>
      <c r="AY189" s="261" t="s">
        <v>150</v>
      </c>
    </row>
    <row r="190" s="13" customFormat="1">
      <c r="A190" s="13"/>
      <c r="B190" s="240"/>
      <c r="C190" s="241"/>
      <c r="D190" s="242" t="s">
        <v>163</v>
      </c>
      <c r="E190" s="243" t="s">
        <v>1</v>
      </c>
      <c r="F190" s="244" t="s">
        <v>384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163</v>
      </c>
      <c r="AU190" s="250" t="s">
        <v>88</v>
      </c>
      <c r="AV190" s="13" t="s">
        <v>86</v>
      </c>
      <c r="AW190" s="13" t="s">
        <v>33</v>
      </c>
      <c r="AX190" s="13" t="s">
        <v>78</v>
      </c>
      <c r="AY190" s="250" t="s">
        <v>150</v>
      </c>
    </row>
    <row r="191" s="15" customFormat="1">
      <c r="A191" s="15"/>
      <c r="B191" s="265"/>
      <c r="C191" s="266"/>
      <c r="D191" s="242" t="s">
        <v>163</v>
      </c>
      <c r="E191" s="267" t="s">
        <v>1</v>
      </c>
      <c r="F191" s="268" t="s">
        <v>287</v>
      </c>
      <c r="G191" s="266"/>
      <c r="H191" s="269">
        <v>224.72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163</v>
      </c>
      <c r="AU191" s="275" t="s">
        <v>88</v>
      </c>
      <c r="AV191" s="15" t="s">
        <v>149</v>
      </c>
      <c r="AW191" s="15" t="s">
        <v>33</v>
      </c>
      <c r="AX191" s="15" t="s">
        <v>86</v>
      </c>
      <c r="AY191" s="275" t="s">
        <v>150</v>
      </c>
    </row>
    <row r="192" s="2" customFormat="1" ht="24.15" customHeight="1">
      <c r="A192" s="39"/>
      <c r="B192" s="40"/>
      <c r="C192" s="227" t="s">
        <v>385</v>
      </c>
      <c r="D192" s="227" t="s">
        <v>156</v>
      </c>
      <c r="E192" s="228" t="s">
        <v>386</v>
      </c>
      <c r="F192" s="229" t="s">
        <v>387</v>
      </c>
      <c r="G192" s="230" t="s">
        <v>311</v>
      </c>
      <c r="H192" s="231">
        <v>2.847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149</v>
      </c>
      <c r="AT192" s="238" t="s">
        <v>156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388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389</v>
      </c>
      <c r="G193" s="252"/>
      <c r="H193" s="255">
        <v>1.6200000000000001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78</v>
      </c>
      <c r="AY193" s="261" t="s">
        <v>150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390</v>
      </c>
      <c r="G194" s="252"/>
      <c r="H194" s="255">
        <v>2.7360000000000002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78</v>
      </c>
      <c r="AY194" s="261" t="s">
        <v>150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391</v>
      </c>
      <c r="G195" s="252"/>
      <c r="H195" s="255">
        <v>-0.81000000000000005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78</v>
      </c>
      <c r="AY195" s="261" t="s">
        <v>150</v>
      </c>
    </row>
    <row r="196" s="13" customFormat="1">
      <c r="A196" s="13"/>
      <c r="B196" s="240"/>
      <c r="C196" s="241"/>
      <c r="D196" s="242" t="s">
        <v>163</v>
      </c>
      <c r="E196" s="243" t="s">
        <v>1</v>
      </c>
      <c r="F196" s="244" t="s">
        <v>392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163</v>
      </c>
      <c r="AU196" s="250" t="s">
        <v>88</v>
      </c>
      <c r="AV196" s="13" t="s">
        <v>86</v>
      </c>
      <c r="AW196" s="13" t="s">
        <v>33</v>
      </c>
      <c r="AX196" s="13" t="s">
        <v>78</v>
      </c>
      <c r="AY196" s="250" t="s">
        <v>150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393</v>
      </c>
      <c r="G197" s="252"/>
      <c r="H197" s="255">
        <v>-0.53700000000000003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78</v>
      </c>
      <c r="AY197" s="261" t="s">
        <v>150</v>
      </c>
    </row>
    <row r="198" s="13" customFormat="1">
      <c r="A198" s="13"/>
      <c r="B198" s="240"/>
      <c r="C198" s="241"/>
      <c r="D198" s="242" t="s">
        <v>163</v>
      </c>
      <c r="E198" s="243" t="s">
        <v>1</v>
      </c>
      <c r="F198" s="244" t="s">
        <v>394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163</v>
      </c>
      <c r="AU198" s="250" t="s">
        <v>88</v>
      </c>
      <c r="AV198" s="13" t="s">
        <v>86</v>
      </c>
      <c r="AW198" s="13" t="s">
        <v>33</v>
      </c>
      <c r="AX198" s="13" t="s">
        <v>78</v>
      </c>
      <c r="AY198" s="250" t="s">
        <v>150</v>
      </c>
    </row>
    <row r="199" s="14" customFormat="1">
      <c r="A199" s="14"/>
      <c r="B199" s="251"/>
      <c r="C199" s="252"/>
      <c r="D199" s="242" t="s">
        <v>163</v>
      </c>
      <c r="E199" s="253" t="s">
        <v>1</v>
      </c>
      <c r="F199" s="254" t="s">
        <v>395</v>
      </c>
      <c r="G199" s="252"/>
      <c r="H199" s="255">
        <v>-0.16200000000000001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33</v>
      </c>
      <c r="AX199" s="14" t="s">
        <v>78</v>
      </c>
      <c r="AY199" s="261" t="s">
        <v>150</v>
      </c>
    </row>
    <row r="200" s="15" customFormat="1">
      <c r="A200" s="15"/>
      <c r="B200" s="265"/>
      <c r="C200" s="266"/>
      <c r="D200" s="242" t="s">
        <v>163</v>
      </c>
      <c r="E200" s="267" t="s">
        <v>1</v>
      </c>
      <c r="F200" s="268" t="s">
        <v>287</v>
      </c>
      <c r="G200" s="266"/>
      <c r="H200" s="269">
        <v>2.847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5" t="s">
        <v>163</v>
      </c>
      <c r="AU200" s="275" t="s">
        <v>88</v>
      </c>
      <c r="AV200" s="15" t="s">
        <v>149</v>
      </c>
      <c r="AW200" s="15" t="s">
        <v>33</v>
      </c>
      <c r="AX200" s="15" t="s">
        <v>86</v>
      </c>
      <c r="AY200" s="275" t="s">
        <v>150</v>
      </c>
    </row>
    <row r="201" s="2" customFormat="1" ht="37.8" customHeight="1">
      <c r="A201" s="39"/>
      <c r="B201" s="40"/>
      <c r="C201" s="227" t="s">
        <v>396</v>
      </c>
      <c r="D201" s="227" t="s">
        <v>156</v>
      </c>
      <c r="E201" s="228" t="s">
        <v>397</v>
      </c>
      <c r="F201" s="229" t="s">
        <v>398</v>
      </c>
      <c r="G201" s="230" t="s">
        <v>311</v>
      </c>
      <c r="H201" s="231">
        <v>0.753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399</v>
      </c>
    </row>
    <row r="202" s="13" customFormat="1">
      <c r="A202" s="13"/>
      <c r="B202" s="240"/>
      <c r="C202" s="241"/>
      <c r="D202" s="242" t="s">
        <v>163</v>
      </c>
      <c r="E202" s="243" t="s">
        <v>1</v>
      </c>
      <c r="F202" s="244" t="s">
        <v>400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163</v>
      </c>
      <c r="AU202" s="250" t="s">
        <v>88</v>
      </c>
      <c r="AV202" s="13" t="s">
        <v>86</v>
      </c>
      <c r="AW202" s="13" t="s">
        <v>33</v>
      </c>
      <c r="AX202" s="13" t="s">
        <v>78</v>
      </c>
      <c r="AY202" s="250" t="s">
        <v>150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401</v>
      </c>
      <c r="G203" s="252"/>
      <c r="H203" s="255">
        <v>0.81000000000000005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78</v>
      </c>
      <c r="AY203" s="261" t="s">
        <v>150</v>
      </c>
    </row>
    <row r="204" s="13" customFormat="1">
      <c r="A204" s="13"/>
      <c r="B204" s="240"/>
      <c r="C204" s="241"/>
      <c r="D204" s="242" t="s">
        <v>163</v>
      </c>
      <c r="E204" s="243" t="s">
        <v>1</v>
      </c>
      <c r="F204" s="244" t="s">
        <v>402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163</v>
      </c>
      <c r="AU204" s="250" t="s">
        <v>88</v>
      </c>
      <c r="AV204" s="13" t="s">
        <v>86</v>
      </c>
      <c r="AW204" s="13" t="s">
        <v>33</v>
      </c>
      <c r="AX204" s="13" t="s">
        <v>78</v>
      </c>
      <c r="AY204" s="250" t="s">
        <v>150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403</v>
      </c>
      <c r="G205" s="252"/>
      <c r="H205" s="255">
        <v>-0.057000000000000002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78</v>
      </c>
      <c r="AY205" s="261" t="s">
        <v>150</v>
      </c>
    </row>
    <row r="206" s="15" customFormat="1">
      <c r="A206" s="15"/>
      <c r="B206" s="265"/>
      <c r="C206" s="266"/>
      <c r="D206" s="242" t="s">
        <v>163</v>
      </c>
      <c r="E206" s="267" t="s">
        <v>1</v>
      </c>
      <c r="F206" s="268" t="s">
        <v>287</v>
      </c>
      <c r="G206" s="266"/>
      <c r="H206" s="269">
        <v>0.753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163</v>
      </c>
      <c r="AU206" s="275" t="s">
        <v>88</v>
      </c>
      <c r="AV206" s="15" t="s">
        <v>149</v>
      </c>
      <c r="AW206" s="15" t="s">
        <v>33</v>
      </c>
      <c r="AX206" s="15" t="s">
        <v>86</v>
      </c>
      <c r="AY206" s="275" t="s">
        <v>150</v>
      </c>
    </row>
    <row r="207" s="2" customFormat="1" ht="16.5" customHeight="1">
      <c r="A207" s="39"/>
      <c r="B207" s="40"/>
      <c r="C207" s="276" t="s">
        <v>404</v>
      </c>
      <c r="D207" s="276" t="s">
        <v>377</v>
      </c>
      <c r="E207" s="277" t="s">
        <v>405</v>
      </c>
      <c r="F207" s="278" t="s">
        <v>406</v>
      </c>
      <c r="G207" s="279" t="s">
        <v>363</v>
      </c>
      <c r="H207" s="280">
        <v>1.506</v>
      </c>
      <c r="I207" s="281"/>
      <c r="J207" s="282">
        <f>ROUND(I207*H207,2)</f>
        <v>0</v>
      </c>
      <c r="K207" s="278" t="s">
        <v>160</v>
      </c>
      <c r="L207" s="283"/>
      <c r="M207" s="284" t="s">
        <v>1</v>
      </c>
      <c r="N207" s="285" t="s">
        <v>43</v>
      </c>
      <c r="O207" s="92"/>
      <c r="P207" s="236">
        <f>O207*H207</f>
        <v>0</v>
      </c>
      <c r="Q207" s="236">
        <v>1</v>
      </c>
      <c r="R207" s="236">
        <f>Q207*H207</f>
        <v>1.506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377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149</v>
      </c>
      <c r="BM207" s="238" t="s">
        <v>407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408</v>
      </c>
      <c r="G208" s="252"/>
      <c r="H208" s="255">
        <v>1.506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2" customFormat="1" ht="24.15" customHeight="1">
      <c r="A209" s="39"/>
      <c r="B209" s="40"/>
      <c r="C209" s="227" t="s">
        <v>409</v>
      </c>
      <c r="D209" s="227" t="s">
        <v>156</v>
      </c>
      <c r="E209" s="228" t="s">
        <v>410</v>
      </c>
      <c r="F209" s="229" t="s">
        <v>411</v>
      </c>
      <c r="G209" s="230" t="s">
        <v>274</v>
      </c>
      <c r="H209" s="231">
        <v>3.1000000000000001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412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413</v>
      </c>
      <c r="G210" s="252"/>
      <c r="H210" s="255">
        <v>3.1000000000000001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24.15" customHeight="1">
      <c r="A211" s="39"/>
      <c r="B211" s="40"/>
      <c r="C211" s="227" t="s">
        <v>414</v>
      </c>
      <c r="D211" s="227" t="s">
        <v>156</v>
      </c>
      <c r="E211" s="228" t="s">
        <v>415</v>
      </c>
      <c r="F211" s="229" t="s">
        <v>416</v>
      </c>
      <c r="G211" s="230" t="s">
        <v>274</v>
      </c>
      <c r="H211" s="231">
        <v>2.9900000000000002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417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418</v>
      </c>
      <c r="G212" s="252"/>
      <c r="H212" s="255">
        <v>2.9900000000000002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86</v>
      </c>
      <c r="AY212" s="261" t="s">
        <v>150</v>
      </c>
    </row>
    <row r="213" s="2" customFormat="1" ht="24.15" customHeight="1">
      <c r="A213" s="39"/>
      <c r="B213" s="40"/>
      <c r="C213" s="227" t="s">
        <v>419</v>
      </c>
      <c r="D213" s="227" t="s">
        <v>156</v>
      </c>
      <c r="E213" s="228" t="s">
        <v>420</v>
      </c>
      <c r="F213" s="229" t="s">
        <v>421</v>
      </c>
      <c r="G213" s="230" t="s">
        <v>274</v>
      </c>
      <c r="H213" s="231">
        <v>2.9900000000000002</v>
      </c>
      <c r="I213" s="232"/>
      <c r="J213" s="233">
        <f>ROUND(I213*H213,2)</f>
        <v>0</v>
      </c>
      <c r="K213" s="229" t="s">
        <v>160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149</v>
      </c>
      <c r="AT213" s="238" t="s">
        <v>156</v>
      </c>
      <c r="AU213" s="238" t="s">
        <v>88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86</v>
      </c>
      <c r="BK213" s="239">
        <f>ROUND(I213*H213,2)</f>
        <v>0</v>
      </c>
      <c r="BL213" s="18" t="s">
        <v>149</v>
      </c>
      <c r="BM213" s="238" t="s">
        <v>422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423</v>
      </c>
      <c r="G214" s="252"/>
      <c r="H214" s="255">
        <v>2.9900000000000002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86</v>
      </c>
      <c r="AY214" s="261" t="s">
        <v>150</v>
      </c>
    </row>
    <row r="215" s="2" customFormat="1" ht="24.15" customHeight="1">
      <c r="A215" s="39"/>
      <c r="B215" s="40"/>
      <c r="C215" s="227" t="s">
        <v>424</v>
      </c>
      <c r="D215" s="227" t="s">
        <v>156</v>
      </c>
      <c r="E215" s="228" t="s">
        <v>425</v>
      </c>
      <c r="F215" s="229" t="s">
        <v>426</v>
      </c>
      <c r="G215" s="230" t="s">
        <v>274</v>
      </c>
      <c r="H215" s="231">
        <v>3.1000000000000001</v>
      </c>
      <c r="I215" s="232"/>
      <c r="J215" s="233">
        <f>ROUND(I215*H215,2)</f>
        <v>0</v>
      </c>
      <c r="K215" s="229" t="s">
        <v>160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149</v>
      </c>
      <c r="AT215" s="238" t="s">
        <v>156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149</v>
      </c>
      <c r="BM215" s="238" t="s">
        <v>427</v>
      </c>
    </row>
    <row r="216" s="14" customFormat="1">
      <c r="A216" s="14"/>
      <c r="B216" s="251"/>
      <c r="C216" s="252"/>
      <c r="D216" s="242" t="s">
        <v>163</v>
      </c>
      <c r="E216" s="253" t="s">
        <v>1</v>
      </c>
      <c r="F216" s="254" t="s">
        <v>428</v>
      </c>
      <c r="G216" s="252"/>
      <c r="H216" s="255">
        <v>3.1000000000000001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163</v>
      </c>
      <c r="AU216" s="261" t="s">
        <v>88</v>
      </c>
      <c r="AV216" s="14" t="s">
        <v>88</v>
      </c>
      <c r="AW216" s="14" t="s">
        <v>33</v>
      </c>
      <c r="AX216" s="14" t="s">
        <v>86</v>
      </c>
      <c r="AY216" s="261" t="s">
        <v>150</v>
      </c>
    </row>
    <row r="217" s="2" customFormat="1" ht="24.15" customHeight="1">
      <c r="A217" s="39"/>
      <c r="B217" s="40"/>
      <c r="C217" s="227" t="s">
        <v>429</v>
      </c>
      <c r="D217" s="227" t="s">
        <v>156</v>
      </c>
      <c r="E217" s="228" t="s">
        <v>430</v>
      </c>
      <c r="F217" s="229" t="s">
        <v>431</v>
      </c>
      <c r="G217" s="230" t="s">
        <v>274</v>
      </c>
      <c r="H217" s="231">
        <v>2.9900000000000002</v>
      </c>
      <c r="I217" s="232"/>
      <c r="J217" s="233">
        <f>ROUND(I217*H217,2)</f>
        <v>0</v>
      </c>
      <c r="K217" s="229" t="s">
        <v>160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149</v>
      </c>
      <c r="AT217" s="238" t="s">
        <v>156</v>
      </c>
      <c r="AU217" s="238" t="s">
        <v>88</v>
      </c>
      <c r="AY217" s="18" t="s">
        <v>150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86</v>
      </c>
      <c r="BK217" s="239">
        <f>ROUND(I217*H217,2)</f>
        <v>0</v>
      </c>
      <c r="BL217" s="18" t="s">
        <v>149</v>
      </c>
      <c r="BM217" s="238" t="s">
        <v>432</v>
      </c>
    </row>
    <row r="218" s="14" customFormat="1">
      <c r="A218" s="14"/>
      <c r="B218" s="251"/>
      <c r="C218" s="252"/>
      <c r="D218" s="242" t="s">
        <v>163</v>
      </c>
      <c r="E218" s="253" t="s">
        <v>1</v>
      </c>
      <c r="F218" s="254" t="s">
        <v>433</v>
      </c>
      <c r="G218" s="252"/>
      <c r="H218" s="255">
        <v>2.9900000000000002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163</v>
      </c>
      <c r="AU218" s="261" t="s">
        <v>88</v>
      </c>
      <c r="AV218" s="14" t="s">
        <v>88</v>
      </c>
      <c r="AW218" s="14" t="s">
        <v>33</v>
      </c>
      <c r="AX218" s="14" t="s">
        <v>86</v>
      </c>
      <c r="AY218" s="261" t="s">
        <v>150</v>
      </c>
    </row>
    <row r="219" s="2" customFormat="1" ht="16.5" customHeight="1">
      <c r="A219" s="39"/>
      <c r="B219" s="40"/>
      <c r="C219" s="276" t="s">
        <v>434</v>
      </c>
      <c r="D219" s="276" t="s">
        <v>377</v>
      </c>
      <c r="E219" s="277" t="s">
        <v>435</v>
      </c>
      <c r="F219" s="278" t="s">
        <v>436</v>
      </c>
      <c r="G219" s="279" t="s">
        <v>437</v>
      </c>
      <c r="H219" s="280">
        <v>0.183</v>
      </c>
      <c r="I219" s="281"/>
      <c r="J219" s="282">
        <f>ROUND(I219*H219,2)</f>
        <v>0</v>
      </c>
      <c r="K219" s="278" t="s">
        <v>160</v>
      </c>
      <c r="L219" s="283"/>
      <c r="M219" s="284" t="s">
        <v>1</v>
      </c>
      <c r="N219" s="285" t="s">
        <v>43</v>
      </c>
      <c r="O219" s="92"/>
      <c r="P219" s="236">
        <f>O219*H219</f>
        <v>0</v>
      </c>
      <c r="Q219" s="236">
        <v>0.001</v>
      </c>
      <c r="R219" s="236">
        <f>Q219*H219</f>
        <v>0.000183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197</v>
      </c>
      <c r="AT219" s="238" t="s">
        <v>377</v>
      </c>
      <c r="AU219" s="238" t="s">
        <v>88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86</v>
      </c>
      <c r="BK219" s="239">
        <f>ROUND(I219*H219,2)</f>
        <v>0</v>
      </c>
      <c r="BL219" s="18" t="s">
        <v>149</v>
      </c>
      <c r="BM219" s="238" t="s">
        <v>438</v>
      </c>
    </row>
    <row r="220" s="13" customFormat="1">
      <c r="A220" s="13"/>
      <c r="B220" s="240"/>
      <c r="C220" s="241"/>
      <c r="D220" s="242" t="s">
        <v>163</v>
      </c>
      <c r="E220" s="243" t="s">
        <v>1</v>
      </c>
      <c r="F220" s="244" t="s">
        <v>439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163</v>
      </c>
      <c r="AU220" s="250" t="s">
        <v>88</v>
      </c>
      <c r="AV220" s="13" t="s">
        <v>86</v>
      </c>
      <c r="AW220" s="13" t="s">
        <v>33</v>
      </c>
      <c r="AX220" s="13" t="s">
        <v>78</v>
      </c>
      <c r="AY220" s="250" t="s">
        <v>150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440</v>
      </c>
      <c r="G221" s="252"/>
      <c r="H221" s="255">
        <v>0.183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21.75" customHeight="1">
      <c r="A222" s="39"/>
      <c r="B222" s="40"/>
      <c r="C222" s="227" t="s">
        <v>441</v>
      </c>
      <c r="D222" s="227" t="s">
        <v>156</v>
      </c>
      <c r="E222" s="228" t="s">
        <v>442</v>
      </c>
      <c r="F222" s="229" t="s">
        <v>443</v>
      </c>
      <c r="G222" s="230" t="s">
        <v>274</v>
      </c>
      <c r="H222" s="231">
        <v>3.1000000000000001</v>
      </c>
      <c r="I222" s="232"/>
      <c r="J222" s="233">
        <f>ROUND(I222*H222,2)</f>
        <v>0</v>
      </c>
      <c r="K222" s="229" t="s">
        <v>160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149</v>
      </c>
      <c r="AT222" s="238" t="s">
        <v>156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149</v>
      </c>
      <c r="BM222" s="238" t="s">
        <v>444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445</v>
      </c>
      <c r="G223" s="252"/>
      <c r="H223" s="255">
        <v>3.1000000000000001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2" customFormat="1" ht="16.5" customHeight="1">
      <c r="A224" s="39"/>
      <c r="B224" s="40"/>
      <c r="C224" s="227" t="s">
        <v>446</v>
      </c>
      <c r="D224" s="227" t="s">
        <v>156</v>
      </c>
      <c r="E224" s="228" t="s">
        <v>447</v>
      </c>
      <c r="F224" s="229" t="s">
        <v>448</v>
      </c>
      <c r="G224" s="230" t="s">
        <v>274</v>
      </c>
      <c r="H224" s="231">
        <v>701.79999999999995</v>
      </c>
      <c r="I224" s="232"/>
      <c r="J224" s="233">
        <f>ROUND(I224*H224,2)</f>
        <v>0</v>
      </c>
      <c r="K224" s="229" t="s">
        <v>160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149</v>
      </c>
      <c r="AT224" s="238" t="s">
        <v>156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449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450</v>
      </c>
      <c r="G225" s="252"/>
      <c r="H225" s="255">
        <v>350.89999999999998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78</v>
      </c>
      <c r="AY225" s="261" t="s">
        <v>150</v>
      </c>
    </row>
    <row r="226" s="14" customFormat="1">
      <c r="A226" s="14"/>
      <c r="B226" s="251"/>
      <c r="C226" s="252"/>
      <c r="D226" s="242" t="s">
        <v>163</v>
      </c>
      <c r="E226" s="253" t="s">
        <v>1</v>
      </c>
      <c r="F226" s="254" t="s">
        <v>451</v>
      </c>
      <c r="G226" s="252"/>
      <c r="H226" s="255">
        <v>350.89999999999998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163</v>
      </c>
      <c r="AU226" s="261" t="s">
        <v>88</v>
      </c>
      <c r="AV226" s="14" t="s">
        <v>88</v>
      </c>
      <c r="AW226" s="14" t="s">
        <v>33</v>
      </c>
      <c r="AX226" s="14" t="s">
        <v>78</v>
      </c>
      <c r="AY226" s="261" t="s">
        <v>150</v>
      </c>
    </row>
    <row r="227" s="15" customFormat="1">
      <c r="A227" s="15"/>
      <c r="B227" s="265"/>
      <c r="C227" s="266"/>
      <c r="D227" s="242" t="s">
        <v>163</v>
      </c>
      <c r="E227" s="267" t="s">
        <v>1</v>
      </c>
      <c r="F227" s="268" t="s">
        <v>287</v>
      </c>
      <c r="G227" s="266"/>
      <c r="H227" s="269">
        <v>701.79999999999995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5" t="s">
        <v>163</v>
      </c>
      <c r="AU227" s="275" t="s">
        <v>88</v>
      </c>
      <c r="AV227" s="15" t="s">
        <v>149</v>
      </c>
      <c r="AW227" s="15" t="s">
        <v>33</v>
      </c>
      <c r="AX227" s="15" t="s">
        <v>86</v>
      </c>
      <c r="AY227" s="275" t="s">
        <v>150</v>
      </c>
    </row>
    <row r="228" s="2" customFormat="1" ht="24.15" customHeight="1">
      <c r="A228" s="39"/>
      <c r="B228" s="40"/>
      <c r="C228" s="227" t="s">
        <v>452</v>
      </c>
      <c r="D228" s="227" t="s">
        <v>156</v>
      </c>
      <c r="E228" s="228" t="s">
        <v>453</v>
      </c>
      <c r="F228" s="229" t="s">
        <v>454</v>
      </c>
      <c r="G228" s="230" t="s">
        <v>455</v>
      </c>
      <c r="H228" s="231">
        <v>4</v>
      </c>
      <c r="I228" s="232"/>
      <c r="J228" s="233">
        <f>ROUND(I228*H228,2)</f>
        <v>0</v>
      </c>
      <c r="K228" s="229" t="s">
        <v>160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0.021350000000000001</v>
      </c>
      <c r="R228" s="236">
        <f>Q228*H228</f>
        <v>0.085400000000000004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149</v>
      </c>
      <c r="AT228" s="238" t="s">
        <v>156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456</v>
      </c>
    </row>
    <row r="229" s="14" customFormat="1">
      <c r="A229" s="14"/>
      <c r="B229" s="251"/>
      <c r="C229" s="252"/>
      <c r="D229" s="242" t="s">
        <v>163</v>
      </c>
      <c r="E229" s="253" t="s">
        <v>1</v>
      </c>
      <c r="F229" s="254" t="s">
        <v>457</v>
      </c>
      <c r="G229" s="252"/>
      <c r="H229" s="255">
        <v>4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163</v>
      </c>
      <c r="AU229" s="261" t="s">
        <v>88</v>
      </c>
      <c r="AV229" s="14" t="s">
        <v>88</v>
      </c>
      <c r="AW229" s="14" t="s">
        <v>33</v>
      </c>
      <c r="AX229" s="14" t="s">
        <v>86</v>
      </c>
      <c r="AY229" s="261" t="s">
        <v>150</v>
      </c>
    </row>
    <row r="230" s="2" customFormat="1" ht="24.15" customHeight="1">
      <c r="A230" s="39"/>
      <c r="B230" s="40"/>
      <c r="C230" s="227" t="s">
        <v>458</v>
      </c>
      <c r="D230" s="227" t="s">
        <v>156</v>
      </c>
      <c r="E230" s="228" t="s">
        <v>459</v>
      </c>
      <c r="F230" s="229" t="s">
        <v>460</v>
      </c>
      <c r="G230" s="230" t="s">
        <v>455</v>
      </c>
      <c r="H230" s="231">
        <v>1</v>
      </c>
      <c r="I230" s="232"/>
      <c r="J230" s="233">
        <f>ROUND(I230*H230,2)</f>
        <v>0</v>
      </c>
      <c r="K230" s="229" t="s">
        <v>160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0.02989</v>
      </c>
      <c r="R230" s="236">
        <f>Q230*H230</f>
        <v>0.02989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149</v>
      </c>
      <c r="AT230" s="238" t="s">
        <v>156</v>
      </c>
      <c r="AU230" s="238" t="s">
        <v>88</v>
      </c>
      <c r="AY230" s="18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86</v>
      </c>
      <c r="BK230" s="239">
        <f>ROUND(I230*H230,2)</f>
        <v>0</v>
      </c>
      <c r="BL230" s="18" t="s">
        <v>149</v>
      </c>
      <c r="BM230" s="238" t="s">
        <v>461</v>
      </c>
    </row>
    <row r="231" s="14" customFormat="1">
      <c r="A231" s="14"/>
      <c r="B231" s="251"/>
      <c r="C231" s="252"/>
      <c r="D231" s="242" t="s">
        <v>163</v>
      </c>
      <c r="E231" s="253" t="s">
        <v>1</v>
      </c>
      <c r="F231" s="254" t="s">
        <v>462</v>
      </c>
      <c r="G231" s="252"/>
      <c r="H231" s="255">
        <v>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163</v>
      </c>
      <c r="AU231" s="261" t="s">
        <v>88</v>
      </c>
      <c r="AV231" s="14" t="s">
        <v>88</v>
      </c>
      <c r="AW231" s="14" t="s">
        <v>33</v>
      </c>
      <c r="AX231" s="14" t="s">
        <v>86</v>
      </c>
      <c r="AY231" s="261" t="s">
        <v>150</v>
      </c>
    </row>
    <row r="232" s="2" customFormat="1" ht="16.5" customHeight="1">
      <c r="A232" s="39"/>
      <c r="B232" s="40"/>
      <c r="C232" s="227" t="s">
        <v>463</v>
      </c>
      <c r="D232" s="227" t="s">
        <v>156</v>
      </c>
      <c r="E232" s="228" t="s">
        <v>464</v>
      </c>
      <c r="F232" s="229" t="s">
        <v>465</v>
      </c>
      <c r="G232" s="230" t="s">
        <v>311</v>
      </c>
      <c r="H232" s="231">
        <v>0.60899999999999999</v>
      </c>
      <c r="I232" s="232"/>
      <c r="J232" s="233">
        <f>ROUND(I232*H232,2)</f>
        <v>0</v>
      </c>
      <c r="K232" s="229" t="s">
        <v>160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149</v>
      </c>
      <c r="AT232" s="238" t="s">
        <v>156</v>
      </c>
      <c r="AU232" s="238" t="s">
        <v>88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86</v>
      </c>
      <c r="BK232" s="239">
        <f>ROUND(I232*H232,2)</f>
        <v>0</v>
      </c>
      <c r="BL232" s="18" t="s">
        <v>149</v>
      </c>
      <c r="BM232" s="238" t="s">
        <v>466</v>
      </c>
    </row>
    <row r="233" s="13" customFormat="1">
      <c r="A233" s="13"/>
      <c r="B233" s="240"/>
      <c r="C233" s="241"/>
      <c r="D233" s="242" t="s">
        <v>163</v>
      </c>
      <c r="E233" s="243" t="s">
        <v>1</v>
      </c>
      <c r="F233" s="244" t="s">
        <v>467</v>
      </c>
      <c r="G233" s="241"/>
      <c r="H233" s="243" t="s">
        <v>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163</v>
      </c>
      <c r="AU233" s="250" t="s">
        <v>88</v>
      </c>
      <c r="AV233" s="13" t="s">
        <v>86</v>
      </c>
      <c r="AW233" s="13" t="s">
        <v>33</v>
      </c>
      <c r="AX233" s="13" t="s">
        <v>78</v>
      </c>
      <c r="AY233" s="250" t="s">
        <v>150</v>
      </c>
    </row>
    <row r="234" s="14" customFormat="1">
      <c r="A234" s="14"/>
      <c r="B234" s="251"/>
      <c r="C234" s="252"/>
      <c r="D234" s="242" t="s">
        <v>163</v>
      </c>
      <c r="E234" s="253" t="s">
        <v>1</v>
      </c>
      <c r="F234" s="254" t="s">
        <v>468</v>
      </c>
      <c r="G234" s="252"/>
      <c r="H234" s="255">
        <v>0.60899999999999999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163</v>
      </c>
      <c r="AU234" s="261" t="s">
        <v>88</v>
      </c>
      <c r="AV234" s="14" t="s">
        <v>88</v>
      </c>
      <c r="AW234" s="14" t="s">
        <v>33</v>
      </c>
      <c r="AX234" s="14" t="s">
        <v>86</v>
      </c>
      <c r="AY234" s="261" t="s">
        <v>150</v>
      </c>
    </row>
    <row r="235" s="12" customFormat="1" ht="22.8" customHeight="1">
      <c r="A235" s="12"/>
      <c r="B235" s="211"/>
      <c r="C235" s="212"/>
      <c r="D235" s="213" t="s">
        <v>77</v>
      </c>
      <c r="E235" s="225" t="s">
        <v>88</v>
      </c>
      <c r="F235" s="225" t="s">
        <v>469</v>
      </c>
      <c r="G235" s="212"/>
      <c r="H235" s="212"/>
      <c r="I235" s="215"/>
      <c r="J235" s="226">
        <f>BK235</f>
        <v>0</v>
      </c>
      <c r="K235" s="212"/>
      <c r="L235" s="217"/>
      <c r="M235" s="218"/>
      <c r="N235" s="219"/>
      <c r="O235" s="219"/>
      <c r="P235" s="220">
        <f>SUM(P236:P243)</f>
        <v>0</v>
      </c>
      <c r="Q235" s="219"/>
      <c r="R235" s="220">
        <f>SUM(R236:R243)</f>
        <v>13.755168000000001</v>
      </c>
      <c r="S235" s="219"/>
      <c r="T235" s="221">
        <f>SUM(T236:T243)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2" t="s">
        <v>86</v>
      </c>
      <c r="AT235" s="223" t="s">
        <v>77</v>
      </c>
      <c r="AU235" s="223" t="s">
        <v>86</v>
      </c>
      <c r="AY235" s="222" t="s">
        <v>150</v>
      </c>
      <c r="BK235" s="224">
        <f>SUM(BK236:BK243)</f>
        <v>0</v>
      </c>
    </row>
    <row r="236" s="2" customFormat="1" ht="24.15" customHeight="1">
      <c r="A236" s="39"/>
      <c r="B236" s="40"/>
      <c r="C236" s="227" t="s">
        <v>470</v>
      </c>
      <c r="D236" s="227" t="s">
        <v>156</v>
      </c>
      <c r="E236" s="228" t="s">
        <v>471</v>
      </c>
      <c r="F236" s="229" t="s">
        <v>472</v>
      </c>
      <c r="G236" s="230" t="s">
        <v>311</v>
      </c>
      <c r="H236" s="231">
        <v>10.08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149</v>
      </c>
      <c r="AT236" s="238" t="s">
        <v>156</v>
      </c>
      <c r="AU236" s="238" t="s">
        <v>88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86</v>
      </c>
      <c r="BK236" s="239">
        <f>ROUND(I236*H236,2)</f>
        <v>0</v>
      </c>
      <c r="BL236" s="18" t="s">
        <v>149</v>
      </c>
      <c r="BM236" s="238" t="s">
        <v>473</v>
      </c>
    </row>
    <row r="237" s="14" customFormat="1">
      <c r="A237" s="14"/>
      <c r="B237" s="251"/>
      <c r="C237" s="252"/>
      <c r="D237" s="242" t="s">
        <v>163</v>
      </c>
      <c r="E237" s="253" t="s">
        <v>1</v>
      </c>
      <c r="F237" s="254" t="s">
        <v>474</v>
      </c>
      <c r="G237" s="252"/>
      <c r="H237" s="255">
        <v>16.800000000000001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163</v>
      </c>
      <c r="AU237" s="261" t="s">
        <v>88</v>
      </c>
      <c r="AV237" s="14" t="s">
        <v>88</v>
      </c>
      <c r="AW237" s="14" t="s">
        <v>33</v>
      </c>
      <c r="AX237" s="14" t="s">
        <v>78</v>
      </c>
      <c r="AY237" s="261" t="s">
        <v>150</v>
      </c>
    </row>
    <row r="238" s="13" customFormat="1">
      <c r="A238" s="13"/>
      <c r="B238" s="240"/>
      <c r="C238" s="241"/>
      <c r="D238" s="242" t="s">
        <v>163</v>
      </c>
      <c r="E238" s="243" t="s">
        <v>1</v>
      </c>
      <c r="F238" s="244" t="s">
        <v>475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163</v>
      </c>
      <c r="AU238" s="250" t="s">
        <v>88</v>
      </c>
      <c r="AV238" s="13" t="s">
        <v>86</v>
      </c>
      <c r="AW238" s="13" t="s">
        <v>33</v>
      </c>
      <c r="AX238" s="13" t="s">
        <v>78</v>
      </c>
      <c r="AY238" s="250" t="s">
        <v>150</v>
      </c>
    </row>
    <row r="239" s="14" customFormat="1">
      <c r="A239" s="14"/>
      <c r="B239" s="251"/>
      <c r="C239" s="252"/>
      <c r="D239" s="242" t="s">
        <v>163</v>
      </c>
      <c r="E239" s="253" t="s">
        <v>1</v>
      </c>
      <c r="F239" s="254" t="s">
        <v>476</v>
      </c>
      <c r="G239" s="252"/>
      <c r="H239" s="255">
        <v>-6.7199999999999998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163</v>
      </c>
      <c r="AU239" s="261" t="s">
        <v>88</v>
      </c>
      <c r="AV239" s="14" t="s">
        <v>88</v>
      </c>
      <c r="AW239" s="14" t="s">
        <v>33</v>
      </c>
      <c r="AX239" s="14" t="s">
        <v>78</v>
      </c>
      <c r="AY239" s="261" t="s">
        <v>150</v>
      </c>
    </row>
    <row r="240" s="15" customFormat="1">
      <c r="A240" s="15"/>
      <c r="B240" s="265"/>
      <c r="C240" s="266"/>
      <c r="D240" s="242" t="s">
        <v>163</v>
      </c>
      <c r="E240" s="267" t="s">
        <v>1</v>
      </c>
      <c r="F240" s="268" t="s">
        <v>287</v>
      </c>
      <c r="G240" s="266"/>
      <c r="H240" s="269">
        <v>10.08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163</v>
      </c>
      <c r="AU240" s="275" t="s">
        <v>88</v>
      </c>
      <c r="AV240" s="15" t="s">
        <v>149</v>
      </c>
      <c r="AW240" s="15" t="s">
        <v>33</v>
      </c>
      <c r="AX240" s="15" t="s">
        <v>86</v>
      </c>
      <c r="AY240" s="275" t="s">
        <v>150</v>
      </c>
    </row>
    <row r="241" s="2" customFormat="1" ht="33" customHeight="1">
      <c r="A241" s="39"/>
      <c r="B241" s="40"/>
      <c r="C241" s="227" t="s">
        <v>477</v>
      </c>
      <c r="D241" s="227" t="s">
        <v>156</v>
      </c>
      <c r="E241" s="228" t="s">
        <v>478</v>
      </c>
      <c r="F241" s="229" t="s">
        <v>479</v>
      </c>
      <c r="G241" s="230" t="s">
        <v>298</v>
      </c>
      <c r="H241" s="231">
        <v>67.200000000000003</v>
      </c>
      <c r="I241" s="232"/>
      <c r="J241" s="233">
        <f>ROUND(I241*H241,2)</f>
        <v>0</v>
      </c>
      <c r="K241" s="229" t="s">
        <v>160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0.20469000000000001</v>
      </c>
      <c r="R241" s="236">
        <f>Q241*H241</f>
        <v>13.755168000000001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149</v>
      </c>
      <c r="AT241" s="238" t="s">
        <v>156</v>
      </c>
      <c r="AU241" s="238" t="s">
        <v>88</v>
      </c>
      <c r="AY241" s="18" t="s">
        <v>150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86</v>
      </c>
      <c r="BK241" s="239">
        <f>ROUND(I241*H241,2)</f>
        <v>0</v>
      </c>
      <c r="BL241" s="18" t="s">
        <v>149</v>
      </c>
      <c r="BM241" s="238" t="s">
        <v>480</v>
      </c>
    </row>
    <row r="242" s="14" customFormat="1">
      <c r="A242" s="14"/>
      <c r="B242" s="251"/>
      <c r="C242" s="252"/>
      <c r="D242" s="242" t="s">
        <v>163</v>
      </c>
      <c r="E242" s="253" t="s">
        <v>1</v>
      </c>
      <c r="F242" s="254" t="s">
        <v>481</v>
      </c>
      <c r="G242" s="252"/>
      <c r="H242" s="255">
        <v>67.200000000000003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163</v>
      </c>
      <c r="AU242" s="261" t="s">
        <v>88</v>
      </c>
      <c r="AV242" s="14" t="s">
        <v>88</v>
      </c>
      <c r="AW242" s="14" t="s">
        <v>33</v>
      </c>
      <c r="AX242" s="14" t="s">
        <v>86</v>
      </c>
      <c r="AY242" s="261" t="s">
        <v>150</v>
      </c>
    </row>
    <row r="243" s="13" customFormat="1">
      <c r="A243" s="13"/>
      <c r="B243" s="240"/>
      <c r="C243" s="241"/>
      <c r="D243" s="242" t="s">
        <v>163</v>
      </c>
      <c r="E243" s="243" t="s">
        <v>1</v>
      </c>
      <c r="F243" s="244" t="s">
        <v>482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163</v>
      </c>
      <c r="AU243" s="250" t="s">
        <v>88</v>
      </c>
      <c r="AV243" s="13" t="s">
        <v>86</v>
      </c>
      <c r="AW243" s="13" t="s">
        <v>33</v>
      </c>
      <c r="AX243" s="13" t="s">
        <v>78</v>
      </c>
      <c r="AY243" s="250" t="s">
        <v>150</v>
      </c>
    </row>
    <row r="244" s="12" customFormat="1" ht="22.8" customHeight="1">
      <c r="A244" s="12"/>
      <c r="B244" s="211"/>
      <c r="C244" s="212"/>
      <c r="D244" s="213" t="s">
        <v>77</v>
      </c>
      <c r="E244" s="225" t="s">
        <v>149</v>
      </c>
      <c r="F244" s="225" t="s">
        <v>483</v>
      </c>
      <c r="G244" s="212"/>
      <c r="H244" s="212"/>
      <c r="I244" s="215"/>
      <c r="J244" s="226">
        <f>BK244</f>
        <v>0</v>
      </c>
      <c r="K244" s="212"/>
      <c r="L244" s="217"/>
      <c r="M244" s="218"/>
      <c r="N244" s="219"/>
      <c r="O244" s="219"/>
      <c r="P244" s="220">
        <f>SUM(P245:P252)</f>
        <v>0</v>
      </c>
      <c r="Q244" s="219"/>
      <c r="R244" s="220">
        <f>SUM(R245:R252)</f>
        <v>0.42072474000000004</v>
      </c>
      <c r="S244" s="219"/>
      <c r="T244" s="221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2" t="s">
        <v>86</v>
      </c>
      <c r="AT244" s="223" t="s">
        <v>77</v>
      </c>
      <c r="AU244" s="223" t="s">
        <v>86</v>
      </c>
      <c r="AY244" s="222" t="s">
        <v>150</v>
      </c>
      <c r="BK244" s="224">
        <f>SUM(BK245:BK252)</f>
        <v>0</v>
      </c>
    </row>
    <row r="245" s="2" customFormat="1" ht="21.75" customHeight="1">
      <c r="A245" s="39"/>
      <c r="B245" s="40"/>
      <c r="C245" s="227" t="s">
        <v>484</v>
      </c>
      <c r="D245" s="227" t="s">
        <v>156</v>
      </c>
      <c r="E245" s="228" t="s">
        <v>485</v>
      </c>
      <c r="F245" s="229" t="s">
        <v>486</v>
      </c>
      <c r="G245" s="230" t="s">
        <v>311</v>
      </c>
      <c r="H245" s="231">
        <v>0.16200000000000001</v>
      </c>
      <c r="I245" s="232"/>
      <c r="J245" s="233">
        <f>ROUND(I245*H245,2)</f>
        <v>0</v>
      </c>
      <c r="K245" s="229" t="s">
        <v>160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1.8907700000000001</v>
      </c>
      <c r="R245" s="236">
        <f>Q245*H245</f>
        <v>0.30630474000000002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149</v>
      </c>
      <c r="AT245" s="238" t="s">
        <v>156</v>
      </c>
      <c r="AU245" s="238" t="s">
        <v>88</v>
      </c>
      <c r="AY245" s="18" t="s">
        <v>150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86</v>
      </c>
      <c r="BK245" s="239">
        <f>ROUND(I245*H245,2)</f>
        <v>0</v>
      </c>
      <c r="BL245" s="18" t="s">
        <v>149</v>
      </c>
      <c r="BM245" s="238" t="s">
        <v>487</v>
      </c>
    </row>
    <row r="246" s="13" customFormat="1">
      <c r="A246" s="13"/>
      <c r="B246" s="240"/>
      <c r="C246" s="241"/>
      <c r="D246" s="242" t="s">
        <v>163</v>
      </c>
      <c r="E246" s="243" t="s">
        <v>1</v>
      </c>
      <c r="F246" s="244" t="s">
        <v>488</v>
      </c>
      <c r="G246" s="241"/>
      <c r="H246" s="243" t="s">
        <v>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163</v>
      </c>
      <c r="AU246" s="250" t="s">
        <v>88</v>
      </c>
      <c r="AV246" s="13" t="s">
        <v>86</v>
      </c>
      <c r="AW246" s="13" t="s">
        <v>33</v>
      </c>
      <c r="AX246" s="13" t="s">
        <v>78</v>
      </c>
      <c r="AY246" s="250" t="s">
        <v>150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489</v>
      </c>
      <c r="G247" s="252"/>
      <c r="H247" s="255">
        <v>0.16200000000000001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88</v>
      </c>
      <c r="AV247" s="14" t="s">
        <v>88</v>
      </c>
      <c r="AW247" s="14" t="s">
        <v>33</v>
      </c>
      <c r="AX247" s="14" t="s">
        <v>86</v>
      </c>
      <c r="AY247" s="261" t="s">
        <v>150</v>
      </c>
    </row>
    <row r="248" s="2" customFormat="1" ht="21.75" customHeight="1">
      <c r="A248" s="39"/>
      <c r="B248" s="40"/>
      <c r="C248" s="227" t="s">
        <v>490</v>
      </c>
      <c r="D248" s="227" t="s">
        <v>156</v>
      </c>
      <c r="E248" s="228" t="s">
        <v>491</v>
      </c>
      <c r="F248" s="229" t="s">
        <v>492</v>
      </c>
      <c r="G248" s="230" t="s">
        <v>455</v>
      </c>
      <c r="H248" s="231">
        <v>1</v>
      </c>
      <c r="I248" s="232"/>
      <c r="J248" s="233">
        <f>ROUND(I248*H248,2)</f>
        <v>0</v>
      </c>
      <c r="K248" s="229" t="s">
        <v>160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0.087419999999999998</v>
      </c>
      <c r="R248" s="236">
        <f>Q248*H248</f>
        <v>0.087419999999999998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149</v>
      </c>
      <c r="AT248" s="238" t="s">
        <v>156</v>
      </c>
      <c r="AU248" s="238" t="s">
        <v>88</v>
      </c>
      <c r="AY248" s="18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86</v>
      </c>
      <c r="BK248" s="239">
        <f>ROUND(I248*H248,2)</f>
        <v>0</v>
      </c>
      <c r="BL248" s="18" t="s">
        <v>149</v>
      </c>
      <c r="BM248" s="238" t="s">
        <v>493</v>
      </c>
    </row>
    <row r="249" s="13" customFormat="1">
      <c r="A249" s="13"/>
      <c r="B249" s="240"/>
      <c r="C249" s="241"/>
      <c r="D249" s="242" t="s">
        <v>163</v>
      </c>
      <c r="E249" s="243" t="s">
        <v>1</v>
      </c>
      <c r="F249" s="244" t="s">
        <v>494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163</v>
      </c>
      <c r="AU249" s="250" t="s">
        <v>88</v>
      </c>
      <c r="AV249" s="13" t="s">
        <v>86</v>
      </c>
      <c r="AW249" s="13" t="s">
        <v>33</v>
      </c>
      <c r="AX249" s="13" t="s">
        <v>78</v>
      </c>
      <c r="AY249" s="250" t="s">
        <v>150</v>
      </c>
    </row>
    <row r="250" s="14" customFormat="1">
      <c r="A250" s="14"/>
      <c r="B250" s="251"/>
      <c r="C250" s="252"/>
      <c r="D250" s="242" t="s">
        <v>163</v>
      </c>
      <c r="E250" s="253" t="s">
        <v>1</v>
      </c>
      <c r="F250" s="254" t="s">
        <v>495</v>
      </c>
      <c r="G250" s="252"/>
      <c r="H250" s="255">
        <v>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163</v>
      </c>
      <c r="AU250" s="261" t="s">
        <v>88</v>
      </c>
      <c r="AV250" s="14" t="s">
        <v>88</v>
      </c>
      <c r="AW250" s="14" t="s">
        <v>33</v>
      </c>
      <c r="AX250" s="14" t="s">
        <v>86</v>
      </c>
      <c r="AY250" s="261" t="s">
        <v>150</v>
      </c>
    </row>
    <row r="251" s="2" customFormat="1" ht="16.5" customHeight="1">
      <c r="A251" s="39"/>
      <c r="B251" s="40"/>
      <c r="C251" s="276" t="s">
        <v>496</v>
      </c>
      <c r="D251" s="276" t="s">
        <v>377</v>
      </c>
      <c r="E251" s="277" t="s">
        <v>497</v>
      </c>
      <c r="F251" s="278" t="s">
        <v>498</v>
      </c>
      <c r="G251" s="279" t="s">
        <v>455</v>
      </c>
      <c r="H251" s="280">
        <v>1</v>
      </c>
      <c r="I251" s="281"/>
      <c r="J251" s="282">
        <f>ROUND(I251*H251,2)</f>
        <v>0</v>
      </c>
      <c r="K251" s="278" t="s">
        <v>160</v>
      </c>
      <c r="L251" s="283"/>
      <c r="M251" s="284" t="s">
        <v>1</v>
      </c>
      <c r="N251" s="285" t="s">
        <v>43</v>
      </c>
      <c r="O251" s="92"/>
      <c r="P251" s="236">
        <f>O251*H251</f>
        <v>0</v>
      </c>
      <c r="Q251" s="236">
        <v>0.027</v>
      </c>
      <c r="R251" s="236">
        <f>Q251*H251</f>
        <v>0.027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197</v>
      </c>
      <c r="AT251" s="238" t="s">
        <v>377</v>
      </c>
      <c r="AU251" s="238" t="s">
        <v>88</v>
      </c>
      <c r="AY251" s="18" t="s">
        <v>150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86</v>
      </c>
      <c r="BK251" s="239">
        <f>ROUND(I251*H251,2)</f>
        <v>0</v>
      </c>
      <c r="BL251" s="18" t="s">
        <v>149</v>
      </c>
      <c r="BM251" s="238" t="s">
        <v>499</v>
      </c>
    </row>
    <row r="252" s="14" customFormat="1">
      <c r="A252" s="14"/>
      <c r="B252" s="251"/>
      <c r="C252" s="252"/>
      <c r="D252" s="242" t="s">
        <v>163</v>
      </c>
      <c r="E252" s="253" t="s">
        <v>1</v>
      </c>
      <c r="F252" s="254" t="s">
        <v>500</v>
      </c>
      <c r="G252" s="252"/>
      <c r="H252" s="255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163</v>
      </c>
      <c r="AU252" s="261" t="s">
        <v>88</v>
      </c>
      <c r="AV252" s="14" t="s">
        <v>88</v>
      </c>
      <c r="AW252" s="14" t="s">
        <v>33</v>
      </c>
      <c r="AX252" s="14" t="s">
        <v>86</v>
      </c>
      <c r="AY252" s="261" t="s">
        <v>150</v>
      </c>
    </row>
    <row r="253" s="12" customFormat="1" ht="22.8" customHeight="1">
      <c r="A253" s="12"/>
      <c r="B253" s="211"/>
      <c r="C253" s="212"/>
      <c r="D253" s="213" t="s">
        <v>77</v>
      </c>
      <c r="E253" s="225" t="s">
        <v>153</v>
      </c>
      <c r="F253" s="225" t="s">
        <v>501</v>
      </c>
      <c r="G253" s="212"/>
      <c r="H253" s="212"/>
      <c r="I253" s="215"/>
      <c r="J253" s="226">
        <f>BK253</f>
        <v>0</v>
      </c>
      <c r="K253" s="212"/>
      <c r="L253" s="217"/>
      <c r="M253" s="218"/>
      <c r="N253" s="219"/>
      <c r="O253" s="219"/>
      <c r="P253" s="220">
        <f>SUM(P254:P291)</f>
        <v>0</v>
      </c>
      <c r="Q253" s="219"/>
      <c r="R253" s="220">
        <f>SUM(R254:R291)</f>
        <v>38.491172000000006</v>
      </c>
      <c r="S253" s="219"/>
      <c r="T253" s="221">
        <f>SUM(T254:T291)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2" t="s">
        <v>86</v>
      </c>
      <c r="AT253" s="223" t="s">
        <v>77</v>
      </c>
      <c r="AU253" s="223" t="s">
        <v>86</v>
      </c>
      <c r="AY253" s="222" t="s">
        <v>150</v>
      </c>
      <c r="BK253" s="224">
        <f>SUM(BK254:BK291)</f>
        <v>0</v>
      </c>
    </row>
    <row r="254" s="2" customFormat="1" ht="21.75" customHeight="1">
      <c r="A254" s="39"/>
      <c r="B254" s="40"/>
      <c r="C254" s="227" t="s">
        <v>502</v>
      </c>
      <c r="D254" s="227" t="s">
        <v>156</v>
      </c>
      <c r="E254" s="228" t="s">
        <v>503</v>
      </c>
      <c r="F254" s="229" t="s">
        <v>504</v>
      </c>
      <c r="G254" s="230" t="s">
        <v>274</v>
      </c>
      <c r="H254" s="231">
        <v>327.22000000000003</v>
      </c>
      <c r="I254" s="232"/>
      <c r="J254" s="233">
        <f>ROUND(I254*H254,2)</f>
        <v>0</v>
      </c>
      <c r="K254" s="229" t="s">
        <v>160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149</v>
      </c>
      <c r="AT254" s="238" t="s">
        <v>156</v>
      </c>
      <c r="AU254" s="238" t="s">
        <v>88</v>
      </c>
      <c r="AY254" s="18" t="s">
        <v>150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86</v>
      </c>
      <c r="BK254" s="239">
        <f>ROUND(I254*H254,2)</f>
        <v>0</v>
      </c>
      <c r="BL254" s="18" t="s">
        <v>149</v>
      </c>
      <c r="BM254" s="238" t="s">
        <v>505</v>
      </c>
    </row>
    <row r="255" s="13" customFormat="1">
      <c r="A255" s="13"/>
      <c r="B255" s="240"/>
      <c r="C255" s="241"/>
      <c r="D255" s="242" t="s">
        <v>163</v>
      </c>
      <c r="E255" s="243" t="s">
        <v>1</v>
      </c>
      <c r="F255" s="244" t="s">
        <v>506</v>
      </c>
      <c r="G255" s="241"/>
      <c r="H255" s="243" t="s">
        <v>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163</v>
      </c>
      <c r="AU255" s="250" t="s">
        <v>88</v>
      </c>
      <c r="AV255" s="13" t="s">
        <v>86</v>
      </c>
      <c r="AW255" s="13" t="s">
        <v>33</v>
      </c>
      <c r="AX255" s="13" t="s">
        <v>78</v>
      </c>
      <c r="AY255" s="250" t="s">
        <v>150</v>
      </c>
    </row>
    <row r="256" s="14" customFormat="1">
      <c r="A256" s="14"/>
      <c r="B256" s="251"/>
      <c r="C256" s="252"/>
      <c r="D256" s="242" t="s">
        <v>163</v>
      </c>
      <c r="E256" s="253" t="s">
        <v>1</v>
      </c>
      <c r="F256" s="254" t="s">
        <v>507</v>
      </c>
      <c r="G256" s="252"/>
      <c r="H256" s="255">
        <v>306.10000000000002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163</v>
      </c>
      <c r="AU256" s="261" t="s">
        <v>88</v>
      </c>
      <c r="AV256" s="14" t="s">
        <v>88</v>
      </c>
      <c r="AW256" s="14" t="s">
        <v>33</v>
      </c>
      <c r="AX256" s="14" t="s">
        <v>78</v>
      </c>
      <c r="AY256" s="261" t="s">
        <v>150</v>
      </c>
    </row>
    <row r="257" s="14" customFormat="1">
      <c r="A257" s="14"/>
      <c r="B257" s="251"/>
      <c r="C257" s="252"/>
      <c r="D257" s="242" t="s">
        <v>163</v>
      </c>
      <c r="E257" s="253" t="s">
        <v>1</v>
      </c>
      <c r="F257" s="254" t="s">
        <v>508</v>
      </c>
      <c r="G257" s="252"/>
      <c r="H257" s="255">
        <v>21.120000000000001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163</v>
      </c>
      <c r="AU257" s="261" t="s">
        <v>88</v>
      </c>
      <c r="AV257" s="14" t="s">
        <v>88</v>
      </c>
      <c r="AW257" s="14" t="s">
        <v>33</v>
      </c>
      <c r="AX257" s="14" t="s">
        <v>78</v>
      </c>
      <c r="AY257" s="261" t="s">
        <v>150</v>
      </c>
    </row>
    <row r="258" s="15" customFormat="1">
      <c r="A258" s="15"/>
      <c r="B258" s="265"/>
      <c r="C258" s="266"/>
      <c r="D258" s="242" t="s">
        <v>163</v>
      </c>
      <c r="E258" s="267" t="s">
        <v>1</v>
      </c>
      <c r="F258" s="268" t="s">
        <v>287</v>
      </c>
      <c r="G258" s="266"/>
      <c r="H258" s="269">
        <v>327.22000000000003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163</v>
      </c>
      <c r="AU258" s="275" t="s">
        <v>88</v>
      </c>
      <c r="AV258" s="15" t="s">
        <v>149</v>
      </c>
      <c r="AW258" s="15" t="s">
        <v>33</v>
      </c>
      <c r="AX258" s="15" t="s">
        <v>86</v>
      </c>
      <c r="AY258" s="275" t="s">
        <v>150</v>
      </c>
    </row>
    <row r="259" s="2" customFormat="1" ht="21.75" customHeight="1">
      <c r="A259" s="39"/>
      <c r="B259" s="40"/>
      <c r="C259" s="227" t="s">
        <v>509</v>
      </c>
      <c r="D259" s="227" t="s">
        <v>156</v>
      </c>
      <c r="E259" s="228" t="s">
        <v>510</v>
      </c>
      <c r="F259" s="229" t="s">
        <v>511</v>
      </c>
      <c r="G259" s="230" t="s">
        <v>274</v>
      </c>
      <c r="H259" s="231">
        <v>422.33999999999998</v>
      </c>
      <c r="I259" s="232"/>
      <c r="J259" s="233">
        <f>ROUND(I259*H259,2)</f>
        <v>0</v>
      </c>
      <c r="K259" s="229" t="s">
        <v>160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149</v>
      </c>
      <c r="AT259" s="238" t="s">
        <v>156</v>
      </c>
      <c r="AU259" s="238" t="s">
        <v>88</v>
      </c>
      <c r="AY259" s="18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86</v>
      </c>
      <c r="BK259" s="239">
        <f>ROUND(I259*H259,2)</f>
        <v>0</v>
      </c>
      <c r="BL259" s="18" t="s">
        <v>149</v>
      </c>
      <c r="BM259" s="238" t="s">
        <v>512</v>
      </c>
    </row>
    <row r="260" s="13" customFormat="1">
      <c r="A260" s="13"/>
      <c r="B260" s="240"/>
      <c r="C260" s="241"/>
      <c r="D260" s="242" t="s">
        <v>163</v>
      </c>
      <c r="E260" s="243" t="s">
        <v>1</v>
      </c>
      <c r="F260" s="244" t="s">
        <v>513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163</v>
      </c>
      <c r="AU260" s="250" t="s">
        <v>88</v>
      </c>
      <c r="AV260" s="13" t="s">
        <v>86</v>
      </c>
      <c r="AW260" s="13" t="s">
        <v>33</v>
      </c>
      <c r="AX260" s="13" t="s">
        <v>78</v>
      </c>
      <c r="AY260" s="250" t="s">
        <v>150</v>
      </c>
    </row>
    <row r="261" s="14" customFormat="1">
      <c r="A261" s="14"/>
      <c r="B261" s="251"/>
      <c r="C261" s="252"/>
      <c r="D261" s="242" t="s">
        <v>163</v>
      </c>
      <c r="E261" s="253" t="s">
        <v>1</v>
      </c>
      <c r="F261" s="254" t="s">
        <v>514</v>
      </c>
      <c r="G261" s="252"/>
      <c r="H261" s="255">
        <v>103.7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163</v>
      </c>
      <c r="AU261" s="261" t="s">
        <v>88</v>
      </c>
      <c r="AV261" s="14" t="s">
        <v>88</v>
      </c>
      <c r="AW261" s="14" t="s">
        <v>33</v>
      </c>
      <c r="AX261" s="14" t="s">
        <v>78</v>
      </c>
      <c r="AY261" s="261" t="s">
        <v>150</v>
      </c>
    </row>
    <row r="262" s="14" customFormat="1">
      <c r="A262" s="14"/>
      <c r="B262" s="251"/>
      <c r="C262" s="252"/>
      <c r="D262" s="242" t="s">
        <v>163</v>
      </c>
      <c r="E262" s="253" t="s">
        <v>1</v>
      </c>
      <c r="F262" s="254" t="s">
        <v>507</v>
      </c>
      <c r="G262" s="252"/>
      <c r="H262" s="255">
        <v>306.10000000000002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163</v>
      </c>
      <c r="AU262" s="261" t="s">
        <v>88</v>
      </c>
      <c r="AV262" s="14" t="s">
        <v>88</v>
      </c>
      <c r="AW262" s="14" t="s">
        <v>33</v>
      </c>
      <c r="AX262" s="14" t="s">
        <v>78</v>
      </c>
      <c r="AY262" s="261" t="s">
        <v>150</v>
      </c>
    </row>
    <row r="263" s="14" customFormat="1">
      <c r="A263" s="14"/>
      <c r="B263" s="251"/>
      <c r="C263" s="252"/>
      <c r="D263" s="242" t="s">
        <v>163</v>
      </c>
      <c r="E263" s="253" t="s">
        <v>1</v>
      </c>
      <c r="F263" s="254" t="s">
        <v>515</v>
      </c>
      <c r="G263" s="252"/>
      <c r="H263" s="255">
        <v>12.539999999999999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163</v>
      </c>
      <c r="AU263" s="261" t="s">
        <v>88</v>
      </c>
      <c r="AV263" s="14" t="s">
        <v>88</v>
      </c>
      <c r="AW263" s="14" t="s">
        <v>33</v>
      </c>
      <c r="AX263" s="14" t="s">
        <v>78</v>
      </c>
      <c r="AY263" s="261" t="s">
        <v>150</v>
      </c>
    </row>
    <row r="264" s="15" customFormat="1">
      <c r="A264" s="15"/>
      <c r="B264" s="265"/>
      <c r="C264" s="266"/>
      <c r="D264" s="242" t="s">
        <v>163</v>
      </c>
      <c r="E264" s="267" t="s">
        <v>1</v>
      </c>
      <c r="F264" s="268" t="s">
        <v>287</v>
      </c>
      <c r="G264" s="266"/>
      <c r="H264" s="269">
        <v>422.34000000000003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163</v>
      </c>
      <c r="AU264" s="275" t="s">
        <v>88</v>
      </c>
      <c r="AV264" s="15" t="s">
        <v>149</v>
      </c>
      <c r="AW264" s="15" t="s">
        <v>33</v>
      </c>
      <c r="AX264" s="15" t="s">
        <v>86</v>
      </c>
      <c r="AY264" s="275" t="s">
        <v>150</v>
      </c>
    </row>
    <row r="265" s="2" customFormat="1" ht="24.15" customHeight="1">
      <c r="A265" s="39"/>
      <c r="B265" s="40"/>
      <c r="C265" s="227" t="s">
        <v>516</v>
      </c>
      <c r="D265" s="227" t="s">
        <v>156</v>
      </c>
      <c r="E265" s="228" t="s">
        <v>517</v>
      </c>
      <c r="F265" s="229" t="s">
        <v>518</v>
      </c>
      <c r="G265" s="230" t="s">
        <v>274</v>
      </c>
      <c r="H265" s="231">
        <v>309.39999999999998</v>
      </c>
      <c r="I265" s="232"/>
      <c r="J265" s="233">
        <f>ROUND(I265*H265,2)</f>
        <v>0</v>
      </c>
      <c r="K265" s="229" t="s">
        <v>160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149</v>
      </c>
      <c r="AT265" s="238" t="s">
        <v>156</v>
      </c>
      <c r="AU265" s="238" t="s">
        <v>88</v>
      </c>
      <c r="AY265" s="18" t="s">
        <v>150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86</v>
      </c>
      <c r="BK265" s="239">
        <f>ROUND(I265*H265,2)</f>
        <v>0</v>
      </c>
      <c r="BL265" s="18" t="s">
        <v>149</v>
      </c>
      <c r="BM265" s="238" t="s">
        <v>519</v>
      </c>
    </row>
    <row r="266" s="13" customFormat="1">
      <c r="A266" s="13"/>
      <c r="B266" s="240"/>
      <c r="C266" s="241"/>
      <c r="D266" s="242" t="s">
        <v>163</v>
      </c>
      <c r="E266" s="243" t="s">
        <v>1</v>
      </c>
      <c r="F266" s="244" t="s">
        <v>520</v>
      </c>
      <c r="G266" s="241"/>
      <c r="H266" s="243" t="s">
        <v>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163</v>
      </c>
      <c r="AU266" s="250" t="s">
        <v>88</v>
      </c>
      <c r="AV266" s="13" t="s">
        <v>86</v>
      </c>
      <c r="AW266" s="13" t="s">
        <v>33</v>
      </c>
      <c r="AX266" s="13" t="s">
        <v>78</v>
      </c>
      <c r="AY266" s="250" t="s">
        <v>150</v>
      </c>
    </row>
    <row r="267" s="14" customFormat="1">
      <c r="A267" s="14"/>
      <c r="B267" s="251"/>
      <c r="C267" s="252"/>
      <c r="D267" s="242" t="s">
        <v>163</v>
      </c>
      <c r="E267" s="253" t="s">
        <v>1</v>
      </c>
      <c r="F267" s="254" t="s">
        <v>507</v>
      </c>
      <c r="G267" s="252"/>
      <c r="H267" s="255">
        <v>306.10000000000002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163</v>
      </c>
      <c r="AU267" s="261" t="s">
        <v>88</v>
      </c>
      <c r="AV267" s="14" t="s">
        <v>88</v>
      </c>
      <c r="AW267" s="14" t="s">
        <v>33</v>
      </c>
      <c r="AX267" s="14" t="s">
        <v>78</v>
      </c>
      <c r="AY267" s="261" t="s">
        <v>150</v>
      </c>
    </row>
    <row r="268" s="14" customFormat="1">
      <c r="A268" s="14"/>
      <c r="B268" s="251"/>
      <c r="C268" s="252"/>
      <c r="D268" s="242" t="s">
        <v>163</v>
      </c>
      <c r="E268" s="253" t="s">
        <v>1</v>
      </c>
      <c r="F268" s="254" t="s">
        <v>521</v>
      </c>
      <c r="G268" s="252"/>
      <c r="H268" s="255">
        <v>3.2999999999999998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163</v>
      </c>
      <c r="AU268" s="261" t="s">
        <v>88</v>
      </c>
      <c r="AV268" s="14" t="s">
        <v>88</v>
      </c>
      <c r="AW268" s="14" t="s">
        <v>33</v>
      </c>
      <c r="AX268" s="14" t="s">
        <v>78</v>
      </c>
      <c r="AY268" s="261" t="s">
        <v>150</v>
      </c>
    </row>
    <row r="269" s="15" customFormat="1">
      <c r="A269" s="15"/>
      <c r="B269" s="265"/>
      <c r="C269" s="266"/>
      <c r="D269" s="242" t="s">
        <v>163</v>
      </c>
      <c r="E269" s="267" t="s">
        <v>1</v>
      </c>
      <c r="F269" s="268" t="s">
        <v>287</v>
      </c>
      <c r="G269" s="266"/>
      <c r="H269" s="269">
        <v>309.39999999999998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163</v>
      </c>
      <c r="AU269" s="275" t="s">
        <v>88</v>
      </c>
      <c r="AV269" s="15" t="s">
        <v>149</v>
      </c>
      <c r="AW269" s="15" t="s">
        <v>33</v>
      </c>
      <c r="AX269" s="15" t="s">
        <v>86</v>
      </c>
      <c r="AY269" s="275" t="s">
        <v>150</v>
      </c>
    </row>
    <row r="270" s="2" customFormat="1" ht="21.75" customHeight="1">
      <c r="A270" s="39"/>
      <c r="B270" s="40"/>
      <c r="C270" s="227" t="s">
        <v>522</v>
      </c>
      <c r="D270" s="227" t="s">
        <v>156</v>
      </c>
      <c r="E270" s="228" t="s">
        <v>523</v>
      </c>
      <c r="F270" s="229" t="s">
        <v>524</v>
      </c>
      <c r="G270" s="230" t="s">
        <v>274</v>
      </c>
      <c r="H270" s="231">
        <v>44.799999999999997</v>
      </c>
      <c r="I270" s="232"/>
      <c r="J270" s="233">
        <f>ROUND(I270*H270,2)</f>
        <v>0</v>
      </c>
      <c r="K270" s="229" t="s">
        <v>160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0.23000000000000001</v>
      </c>
      <c r="R270" s="236">
        <f>Q270*H270</f>
        <v>10.304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149</v>
      </c>
      <c r="AT270" s="238" t="s">
        <v>156</v>
      </c>
      <c r="AU270" s="238" t="s">
        <v>88</v>
      </c>
      <c r="AY270" s="18" t="s">
        <v>150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86</v>
      </c>
      <c r="BK270" s="239">
        <f>ROUND(I270*H270,2)</f>
        <v>0</v>
      </c>
      <c r="BL270" s="18" t="s">
        <v>149</v>
      </c>
      <c r="BM270" s="238" t="s">
        <v>525</v>
      </c>
    </row>
    <row r="271" s="14" customFormat="1">
      <c r="A271" s="14"/>
      <c r="B271" s="251"/>
      <c r="C271" s="252"/>
      <c r="D271" s="242" t="s">
        <v>163</v>
      </c>
      <c r="E271" s="253" t="s">
        <v>1</v>
      </c>
      <c r="F271" s="254" t="s">
        <v>526</v>
      </c>
      <c r="G271" s="252"/>
      <c r="H271" s="255">
        <v>44.799999999999997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163</v>
      </c>
      <c r="AU271" s="261" t="s">
        <v>88</v>
      </c>
      <c r="AV271" s="14" t="s">
        <v>88</v>
      </c>
      <c r="AW271" s="14" t="s">
        <v>33</v>
      </c>
      <c r="AX271" s="14" t="s">
        <v>86</v>
      </c>
      <c r="AY271" s="261" t="s">
        <v>150</v>
      </c>
    </row>
    <row r="272" s="2" customFormat="1" ht="16.5" customHeight="1">
      <c r="A272" s="39"/>
      <c r="B272" s="40"/>
      <c r="C272" s="227" t="s">
        <v>527</v>
      </c>
      <c r="D272" s="227" t="s">
        <v>156</v>
      </c>
      <c r="E272" s="228" t="s">
        <v>528</v>
      </c>
      <c r="F272" s="229" t="s">
        <v>529</v>
      </c>
      <c r="G272" s="230" t="s">
        <v>274</v>
      </c>
      <c r="H272" s="231">
        <v>318.80000000000001</v>
      </c>
      <c r="I272" s="232"/>
      <c r="J272" s="233">
        <f>ROUND(I272*H272,2)</f>
        <v>0</v>
      </c>
      <c r="K272" s="229" t="s">
        <v>160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149</v>
      </c>
      <c r="AT272" s="238" t="s">
        <v>156</v>
      </c>
      <c r="AU272" s="238" t="s">
        <v>88</v>
      </c>
      <c r="AY272" s="18" t="s">
        <v>150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86</v>
      </c>
      <c r="BK272" s="239">
        <f>ROUND(I272*H272,2)</f>
        <v>0</v>
      </c>
      <c r="BL272" s="18" t="s">
        <v>149</v>
      </c>
      <c r="BM272" s="238" t="s">
        <v>530</v>
      </c>
    </row>
    <row r="273" s="13" customFormat="1">
      <c r="A273" s="13"/>
      <c r="B273" s="240"/>
      <c r="C273" s="241"/>
      <c r="D273" s="242" t="s">
        <v>163</v>
      </c>
      <c r="E273" s="243" t="s">
        <v>1</v>
      </c>
      <c r="F273" s="244" t="s">
        <v>531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163</v>
      </c>
      <c r="AU273" s="250" t="s">
        <v>88</v>
      </c>
      <c r="AV273" s="13" t="s">
        <v>86</v>
      </c>
      <c r="AW273" s="13" t="s">
        <v>33</v>
      </c>
      <c r="AX273" s="13" t="s">
        <v>78</v>
      </c>
      <c r="AY273" s="250" t="s">
        <v>150</v>
      </c>
    </row>
    <row r="274" s="14" customFormat="1">
      <c r="A274" s="14"/>
      <c r="B274" s="251"/>
      <c r="C274" s="252"/>
      <c r="D274" s="242" t="s">
        <v>163</v>
      </c>
      <c r="E274" s="253" t="s">
        <v>1</v>
      </c>
      <c r="F274" s="254" t="s">
        <v>507</v>
      </c>
      <c r="G274" s="252"/>
      <c r="H274" s="255">
        <v>306.10000000000002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163</v>
      </c>
      <c r="AU274" s="261" t="s">
        <v>88</v>
      </c>
      <c r="AV274" s="14" t="s">
        <v>88</v>
      </c>
      <c r="AW274" s="14" t="s">
        <v>33</v>
      </c>
      <c r="AX274" s="14" t="s">
        <v>78</v>
      </c>
      <c r="AY274" s="261" t="s">
        <v>150</v>
      </c>
    </row>
    <row r="275" s="14" customFormat="1">
      <c r="A275" s="14"/>
      <c r="B275" s="251"/>
      <c r="C275" s="252"/>
      <c r="D275" s="242" t="s">
        <v>163</v>
      </c>
      <c r="E275" s="253" t="s">
        <v>1</v>
      </c>
      <c r="F275" s="254" t="s">
        <v>532</v>
      </c>
      <c r="G275" s="252"/>
      <c r="H275" s="255">
        <v>12.699999999999999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163</v>
      </c>
      <c r="AU275" s="261" t="s">
        <v>88</v>
      </c>
      <c r="AV275" s="14" t="s">
        <v>88</v>
      </c>
      <c r="AW275" s="14" t="s">
        <v>33</v>
      </c>
      <c r="AX275" s="14" t="s">
        <v>78</v>
      </c>
      <c r="AY275" s="261" t="s">
        <v>150</v>
      </c>
    </row>
    <row r="276" s="15" customFormat="1">
      <c r="A276" s="15"/>
      <c r="B276" s="265"/>
      <c r="C276" s="266"/>
      <c r="D276" s="242" t="s">
        <v>163</v>
      </c>
      <c r="E276" s="267" t="s">
        <v>1</v>
      </c>
      <c r="F276" s="268" t="s">
        <v>287</v>
      </c>
      <c r="G276" s="266"/>
      <c r="H276" s="269">
        <v>318.80000000000001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5" t="s">
        <v>163</v>
      </c>
      <c r="AU276" s="275" t="s">
        <v>88</v>
      </c>
      <c r="AV276" s="15" t="s">
        <v>149</v>
      </c>
      <c r="AW276" s="15" t="s">
        <v>33</v>
      </c>
      <c r="AX276" s="15" t="s">
        <v>86</v>
      </c>
      <c r="AY276" s="275" t="s">
        <v>150</v>
      </c>
    </row>
    <row r="277" s="2" customFormat="1" ht="24.15" customHeight="1">
      <c r="A277" s="39"/>
      <c r="B277" s="40"/>
      <c r="C277" s="227" t="s">
        <v>533</v>
      </c>
      <c r="D277" s="227" t="s">
        <v>156</v>
      </c>
      <c r="E277" s="228" t="s">
        <v>534</v>
      </c>
      <c r="F277" s="229" t="s">
        <v>535</v>
      </c>
      <c r="G277" s="230" t="s">
        <v>274</v>
      </c>
      <c r="H277" s="231">
        <v>318.80000000000001</v>
      </c>
      <c r="I277" s="232"/>
      <c r="J277" s="233">
        <f>ROUND(I277*H277,2)</f>
        <v>0</v>
      </c>
      <c r="K277" s="229" t="s">
        <v>160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149</v>
      </c>
      <c r="AT277" s="238" t="s">
        <v>156</v>
      </c>
      <c r="AU277" s="238" t="s">
        <v>88</v>
      </c>
      <c r="AY277" s="18" t="s">
        <v>150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86</v>
      </c>
      <c r="BK277" s="239">
        <f>ROUND(I277*H277,2)</f>
        <v>0</v>
      </c>
      <c r="BL277" s="18" t="s">
        <v>149</v>
      </c>
      <c r="BM277" s="238" t="s">
        <v>536</v>
      </c>
    </row>
    <row r="278" s="13" customFormat="1">
      <c r="A278" s="13"/>
      <c r="B278" s="240"/>
      <c r="C278" s="241"/>
      <c r="D278" s="242" t="s">
        <v>163</v>
      </c>
      <c r="E278" s="243" t="s">
        <v>1</v>
      </c>
      <c r="F278" s="244" t="s">
        <v>537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163</v>
      </c>
      <c r="AU278" s="250" t="s">
        <v>88</v>
      </c>
      <c r="AV278" s="13" t="s">
        <v>86</v>
      </c>
      <c r="AW278" s="13" t="s">
        <v>33</v>
      </c>
      <c r="AX278" s="13" t="s">
        <v>78</v>
      </c>
      <c r="AY278" s="250" t="s">
        <v>150</v>
      </c>
    </row>
    <row r="279" s="14" customFormat="1">
      <c r="A279" s="14"/>
      <c r="B279" s="251"/>
      <c r="C279" s="252"/>
      <c r="D279" s="242" t="s">
        <v>163</v>
      </c>
      <c r="E279" s="253" t="s">
        <v>1</v>
      </c>
      <c r="F279" s="254" t="s">
        <v>538</v>
      </c>
      <c r="G279" s="252"/>
      <c r="H279" s="255">
        <v>306.10000000000002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163</v>
      </c>
      <c r="AU279" s="261" t="s">
        <v>88</v>
      </c>
      <c r="AV279" s="14" t="s">
        <v>88</v>
      </c>
      <c r="AW279" s="14" t="s">
        <v>33</v>
      </c>
      <c r="AX279" s="14" t="s">
        <v>78</v>
      </c>
      <c r="AY279" s="261" t="s">
        <v>150</v>
      </c>
    </row>
    <row r="280" s="14" customFormat="1">
      <c r="A280" s="14"/>
      <c r="B280" s="251"/>
      <c r="C280" s="252"/>
      <c r="D280" s="242" t="s">
        <v>163</v>
      </c>
      <c r="E280" s="253" t="s">
        <v>1</v>
      </c>
      <c r="F280" s="254" t="s">
        <v>539</v>
      </c>
      <c r="G280" s="252"/>
      <c r="H280" s="255">
        <v>12.699999999999999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163</v>
      </c>
      <c r="AU280" s="261" t="s">
        <v>88</v>
      </c>
      <c r="AV280" s="14" t="s">
        <v>88</v>
      </c>
      <c r="AW280" s="14" t="s">
        <v>33</v>
      </c>
      <c r="AX280" s="14" t="s">
        <v>78</v>
      </c>
      <c r="AY280" s="261" t="s">
        <v>150</v>
      </c>
    </row>
    <row r="281" s="15" customFormat="1">
      <c r="A281" s="15"/>
      <c r="B281" s="265"/>
      <c r="C281" s="266"/>
      <c r="D281" s="242" t="s">
        <v>163</v>
      </c>
      <c r="E281" s="267" t="s">
        <v>1</v>
      </c>
      <c r="F281" s="268" t="s">
        <v>287</v>
      </c>
      <c r="G281" s="266"/>
      <c r="H281" s="269">
        <v>318.80000000000001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163</v>
      </c>
      <c r="AU281" s="275" t="s">
        <v>88</v>
      </c>
      <c r="AV281" s="15" t="s">
        <v>149</v>
      </c>
      <c r="AW281" s="15" t="s">
        <v>33</v>
      </c>
      <c r="AX281" s="15" t="s">
        <v>86</v>
      </c>
      <c r="AY281" s="275" t="s">
        <v>150</v>
      </c>
    </row>
    <row r="282" s="2" customFormat="1" ht="44.25" customHeight="1">
      <c r="A282" s="39"/>
      <c r="B282" s="40"/>
      <c r="C282" s="227" t="s">
        <v>540</v>
      </c>
      <c r="D282" s="227" t="s">
        <v>156</v>
      </c>
      <c r="E282" s="228" t="s">
        <v>541</v>
      </c>
      <c r="F282" s="229" t="s">
        <v>542</v>
      </c>
      <c r="G282" s="230" t="s">
        <v>274</v>
      </c>
      <c r="H282" s="231">
        <v>103.7</v>
      </c>
      <c r="I282" s="232"/>
      <c r="J282" s="233">
        <f>ROUND(I282*H282,2)</f>
        <v>0</v>
      </c>
      <c r="K282" s="229" t="s">
        <v>160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0.090620000000000006</v>
      </c>
      <c r="R282" s="236">
        <f>Q282*H282</f>
        <v>9.3972940000000005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149</v>
      </c>
      <c r="AT282" s="238" t="s">
        <v>156</v>
      </c>
      <c r="AU282" s="238" t="s">
        <v>88</v>
      </c>
      <c r="AY282" s="18" t="s">
        <v>150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86</v>
      </c>
      <c r="BK282" s="239">
        <f>ROUND(I282*H282,2)</f>
        <v>0</v>
      </c>
      <c r="BL282" s="18" t="s">
        <v>149</v>
      </c>
      <c r="BM282" s="238" t="s">
        <v>543</v>
      </c>
    </row>
    <row r="283" s="14" customFormat="1">
      <c r="A283" s="14"/>
      <c r="B283" s="251"/>
      <c r="C283" s="252"/>
      <c r="D283" s="242" t="s">
        <v>163</v>
      </c>
      <c r="E283" s="253" t="s">
        <v>1</v>
      </c>
      <c r="F283" s="254" t="s">
        <v>544</v>
      </c>
      <c r="G283" s="252"/>
      <c r="H283" s="255">
        <v>103.7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163</v>
      </c>
      <c r="AU283" s="261" t="s">
        <v>88</v>
      </c>
      <c r="AV283" s="14" t="s">
        <v>88</v>
      </c>
      <c r="AW283" s="14" t="s">
        <v>33</v>
      </c>
      <c r="AX283" s="14" t="s">
        <v>86</v>
      </c>
      <c r="AY283" s="261" t="s">
        <v>150</v>
      </c>
    </row>
    <row r="284" s="2" customFormat="1" ht="16.5" customHeight="1">
      <c r="A284" s="39"/>
      <c r="B284" s="40"/>
      <c r="C284" s="276" t="s">
        <v>545</v>
      </c>
      <c r="D284" s="276" t="s">
        <v>377</v>
      </c>
      <c r="E284" s="277" t="s">
        <v>546</v>
      </c>
      <c r="F284" s="278" t="s">
        <v>547</v>
      </c>
      <c r="G284" s="279" t="s">
        <v>274</v>
      </c>
      <c r="H284" s="280">
        <v>97.953000000000003</v>
      </c>
      <c r="I284" s="281"/>
      <c r="J284" s="282">
        <f>ROUND(I284*H284,2)</f>
        <v>0</v>
      </c>
      <c r="K284" s="278" t="s">
        <v>160</v>
      </c>
      <c r="L284" s="283"/>
      <c r="M284" s="284" t="s">
        <v>1</v>
      </c>
      <c r="N284" s="285" t="s">
        <v>43</v>
      </c>
      <c r="O284" s="92"/>
      <c r="P284" s="236">
        <f>O284*H284</f>
        <v>0</v>
      </c>
      <c r="Q284" s="236">
        <v>0.17599999999999999</v>
      </c>
      <c r="R284" s="236">
        <f>Q284*H284</f>
        <v>17.239727999999999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197</v>
      </c>
      <c r="AT284" s="238" t="s">
        <v>377</v>
      </c>
      <c r="AU284" s="238" t="s">
        <v>88</v>
      </c>
      <c r="AY284" s="18" t="s">
        <v>150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86</v>
      </c>
      <c r="BK284" s="239">
        <f>ROUND(I284*H284,2)</f>
        <v>0</v>
      </c>
      <c r="BL284" s="18" t="s">
        <v>149</v>
      </c>
      <c r="BM284" s="238" t="s">
        <v>548</v>
      </c>
    </row>
    <row r="285" s="14" customFormat="1">
      <c r="A285" s="14"/>
      <c r="B285" s="251"/>
      <c r="C285" s="252"/>
      <c r="D285" s="242" t="s">
        <v>163</v>
      </c>
      <c r="E285" s="253" t="s">
        <v>1</v>
      </c>
      <c r="F285" s="254" t="s">
        <v>549</v>
      </c>
      <c r="G285" s="252"/>
      <c r="H285" s="255">
        <v>103.7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163</v>
      </c>
      <c r="AU285" s="261" t="s">
        <v>88</v>
      </c>
      <c r="AV285" s="14" t="s">
        <v>88</v>
      </c>
      <c r="AW285" s="14" t="s">
        <v>33</v>
      </c>
      <c r="AX285" s="14" t="s">
        <v>78</v>
      </c>
      <c r="AY285" s="261" t="s">
        <v>150</v>
      </c>
    </row>
    <row r="286" s="14" customFormat="1">
      <c r="A286" s="14"/>
      <c r="B286" s="251"/>
      <c r="C286" s="252"/>
      <c r="D286" s="242" t="s">
        <v>163</v>
      </c>
      <c r="E286" s="253" t="s">
        <v>1</v>
      </c>
      <c r="F286" s="254" t="s">
        <v>550</v>
      </c>
      <c r="G286" s="252"/>
      <c r="H286" s="255">
        <v>-8.5999999999999996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163</v>
      </c>
      <c r="AU286" s="261" t="s">
        <v>88</v>
      </c>
      <c r="AV286" s="14" t="s">
        <v>88</v>
      </c>
      <c r="AW286" s="14" t="s">
        <v>33</v>
      </c>
      <c r="AX286" s="14" t="s">
        <v>78</v>
      </c>
      <c r="AY286" s="261" t="s">
        <v>150</v>
      </c>
    </row>
    <row r="287" s="15" customFormat="1">
      <c r="A287" s="15"/>
      <c r="B287" s="265"/>
      <c r="C287" s="266"/>
      <c r="D287" s="242" t="s">
        <v>163</v>
      </c>
      <c r="E287" s="267" t="s">
        <v>1</v>
      </c>
      <c r="F287" s="268" t="s">
        <v>287</v>
      </c>
      <c r="G287" s="266"/>
      <c r="H287" s="269">
        <v>95.100000000000009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163</v>
      </c>
      <c r="AU287" s="275" t="s">
        <v>88</v>
      </c>
      <c r="AV287" s="15" t="s">
        <v>149</v>
      </c>
      <c r="AW287" s="15" t="s">
        <v>33</v>
      </c>
      <c r="AX287" s="15" t="s">
        <v>86</v>
      </c>
      <c r="AY287" s="275" t="s">
        <v>150</v>
      </c>
    </row>
    <row r="288" s="14" customFormat="1">
      <c r="A288" s="14"/>
      <c r="B288" s="251"/>
      <c r="C288" s="252"/>
      <c r="D288" s="242" t="s">
        <v>163</v>
      </c>
      <c r="E288" s="252"/>
      <c r="F288" s="254" t="s">
        <v>551</v>
      </c>
      <c r="G288" s="252"/>
      <c r="H288" s="255">
        <v>97.953000000000003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163</v>
      </c>
      <c r="AU288" s="261" t="s">
        <v>88</v>
      </c>
      <c r="AV288" s="14" t="s">
        <v>88</v>
      </c>
      <c r="AW288" s="14" t="s">
        <v>4</v>
      </c>
      <c r="AX288" s="14" t="s">
        <v>86</v>
      </c>
      <c r="AY288" s="261" t="s">
        <v>150</v>
      </c>
    </row>
    <row r="289" s="2" customFormat="1" ht="16.5" customHeight="1">
      <c r="A289" s="39"/>
      <c r="B289" s="40"/>
      <c r="C289" s="276" t="s">
        <v>552</v>
      </c>
      <c r="D289" s="276" t="s">
        <v>377</v>
      </c>
      <c r="E289" s="277" t="s">
        <v>553</v>
      </c>
      <c r="F289" s="278" t="s">
        <v>554</v>
      </c>
      <c r="G289" s="279" t="s">
        <v>274</v>
      </c>
      <c r="H289" s="280">
        <v>8.8580000000000005</v>
      </c>
      <c r="I289" s="281"/>
      <c r="J289" s="282">
        <f>ROUND(I289*H289,2)</f>
        <v>0</v>
      </c>
      <c r="K289" s="278" t="s">
        <v>160</v>
      </c>
      <c r="L289" s="283"/>
      <c r="M289" s="284" t="s">
        <v>1</v>
      </c>
      <c r="N289" s="285" t="s">
        <v>43</v>
      </c>
      <c r="O289" s="92"/>
      <c r="P289" s="236">
        <f>O289*H289</f>
        <v>0</v>
      </c>
      <c r="Q289" s="236">
        <v>0.17499999999999999</v>
      </c>
      <c r="R289" s="236">
        <f>Q289*H289</f>
        <v>1.5501499999999999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197</v>
      </c>
      <c r="AT289" s="238" t="s">
        <v>377</v>
      </c>
      <c r="AU289" s="238" t="s">
        <v>88</v>
      </c>
      <c r="AY289" s="18" t="s">
        <v>150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86</v>
      </c>
      <c r="BK289" s="239">
        <f>ROUND(I289*H289,2)</f>
        <v>0</v>
      </c>
      <c r="BL289" s="18" t="s">
        <v>149</v>
      </c>
      <c r="BM289" s="238" t="s">
        <v>555</v>
      </c>
    </row>
    <row r="290" s="14" customFormat="1">
      <c r="A290" s="14"/>
      <c r="B290" s="251"/>
      <c r="C290" s="252"/>
      <c r="D290" s="242" t="s">
        <v>163</v>
      </c>
      <c r="E290" s="253" t="s">
        <v>1</v>
      </c>
      <c r="F290" s="254" t="s">
        <v>556</v>
      </c>
      <c r="G290" s="252"/>
      <c r="H290" s="255">
        <v>8.5999999999999996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163</v>
      </c>
      <c r="AU290" s="261" t="s">
        <v>88</v>
      </c>
      <c r="AV290" s="14" t="s">
        <v>88</v>
      </c>
      <c r="AW290" s="14" t="s">
        <v>33</v>
      </c>
      <c r="AX290" s="14" t="s">
        <v>86</v>
      </c>
      <c r="AY290" s="261" t="s">
        <v>150</v>
      </c>
    </row>
    <row r="291" s="14" customFormat="1">
      <c r="A291" s="14"/>
      <c r="B291" s="251"/>
      <c r="C291" s="252"/>
      <c r="D291" s="242" t="s">
        <v>163</v>
      </c>
      <c r="E291" s="252"/>
      <c r="F291" s="254" t="s">
        <v>557</v>
      </c>
      <c r="G291" s="252"/>
      <c r="H291" s="255">
        <v>8.8580000000000005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163</v>
      </c>
      <c r="AU291" s="261" t="s">
        <v>88</v>
      </c>
      <c r="AV291" s="14" t="s">
        <v>88</v>
      </c>
      <c r="AW291" s="14" t="s">
        <v>4</v>
      </c>
      <c r="AX291" s="14" t="s">
        <v>86</v>
      </c>
      <c r="AY291" s="261" t="s">
        <v>150</v>
      </c>
    </row>
    <row r="292" s="12" customFormat="1" ht="22.8" customHeight="1">
      <c r="A292" s="12"/>
      <c r="B292" s="211"/>
      <c r="C292" s="212"/>
      <c r="D292" s="213" t="s">
        <v>77</v>
      </c>
      <c r="E292" s="225" t="s">
        <v>197</v>
      </c>
      <c r="F292" s="225" t="s">
        <v>558</v>
      </c>
      <c r="G292" s="212"/>
      <c r="H292" s="212"/>
      <c r="I292" s="215"/>
      <c r="J292" s="226">
        <f>BK292</f>
        <v>0</v>
      </c>
      <c r="K292" s="212"/>
      <c r="L292" s="217"/>
      <c r="M292" s="218"/>
      <c r="N292" s="219"/>
      <c r="O292" s="219"/>
      <c r="P292" s="220">
        <f>SUM(P293:P325)</f>
        <v>0</v>
      </c>
      <c r="Q292" s="219"/>
      <c r="R292" s="220">
        <f>SUM(R293:R325)</f>
        <v>1.1403928000000001</v>
      </c>
      <c r="S292" s="219"/>
      <c r="T292" s="221">
        <f>SUM(T293:T325)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2" t="s">
        <v>86</v>
      </c>
      <c r="AT292" s="223" t="s">
        <v>77</v>
      </c>
      <c r="AU292" s="223" t="s">
        <v>86</v>
      </c>
      <c r="AY292" s="222" t="s">
        <v>150</v>
      </c>
      <c r="BK292" s="224">
        <f>SUM(BK293:BK325)</f>
        <v>0</v>
      </c>
    </row>
    <row r="293" s="2" customFormat="1" ht="16.5" customHeight="1">
      <c r="A293" s="39"/>
      <c r="B293" s="40"/>
      <c r="C293" s="227" t="s">
        <v>559</v>
      </c>
      <c r="D293" s="227" t="s">
        <v>156</v>
      </c>
      <c r="E293" s="228" t="s">
        <v>560</v>
      </c>
      <c r="F293" s="229" t="s">
        <v>561</v>
      </c>
      <c r="G293" s="230" t="s">
        <v>298</v>
      </c>
      <c r="H293" s="231">
        <v>1.8</v>
      </c>
      <c r="I293" s="232"/>
      <c r="J293" s="233">
        <f>ROUND(I293*H293,2)</f>
        <v>0</v>
      </c>
      <c r="K293" s="229" t="s">
        <v>160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1.0000000000000001E-05</v>
      </c>
      <c r="R293" s="236">
        <f>Q293*H293</f>
        <v>1.8E-05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149</v>
      </c>
      <c r="AT293" s="238" t="s">
        <v>156</v>
      </c>
      <c r="AU293" s="238" t="s">
        <v>88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86</v>
      </c>
      <c r="BK293" s="239">
        <f>ROUND(I293*H293,2)</f>
        <v>0</v>
      </c>
      <c r="BL293" s="18" t="s">
        <v>149</v>
      </c>
      <c r="BM293" s="238" t="s">
        <v>562</v>
      </c>
    </row>
    <row r="294" s="14" customFormat="1">
      <c r="A294" s="14"/>
      <c r="B294" s="251"/>
      <c r="C294" s="252"/>
      <c r="D294" s="242" t="s">
        <v>163</v>
      </c>
      <c r="E294" s="253" t="s">
        <v>1</v>
      </c>
      <c r="F294" s="254" t="s">
        <v>563</v>
      </c>
      <c r="G294" s="252"/>
      <c r="H294" s="255">
        <v>1.8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163</v>
      </c>
      <c r="AU294" s="261" t="s">
        <v>88</v>
      </c>
      <c r="AV294" s="14" t="s">
        <v>88</v>
      </c>
      <c r="AW294" s="14" t="s">
        <v>33</v>
      </c>
      <c r="AX294" s="14" t="s">
        <v>86</v>
      </c>
      <c r="AY294" s="261" t="s">
        <v>150</v>
      </c>
    </row>
    <row r="295" s="2" customFormat="1" ht="16.5" customHeight="1">
      <c r="A295" s="39"/>
      <c r="B295" s="40"/>
      <c r="C295" s="276" t="s">
        <v>564</v>
      </c>
      <c r="D295" s="276" t="s">
        <v>377</v>
      </c>
      <c r="E295" s="277" t="s">
        <v>565</v>
      </c>
      <c r="F295" s="278" t="s">
        <v>566</v>
      </c>
      <c r="G295" s="279" t="s">
        <v>298</v>
      </c>
      <c r="H295" s="280">
        <v>1.8540000000000001</v>
      </c>
      <c r="I295" s="281"/>
      <c r="J295" s="282">
        <f>ROUND(I295*H295,2)</f>
        <v>0</v>
      </c>
      <c r="K295" s="278" t="s">
        <v>160</v>
      </c>
      <c r="L295" s="283"/>
      <c r="M295" s="284" t="s">
        <v>1</v>
      </c>
      <c r="N295" s="285" t="s">
        <v>43</v>
      </c>
      <c r="O295" s="92"/>
      <c r="P295" s="236">
        <f>O295*H295</f>
        <v>0</v>
      </c>
      <c r="Q295" s="236">
        <v>0.0061999999999999998</v>
      </c>
      <c r="R295" s="236">
        <f>Q295*H295</f>
        <v>0.0114948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197</v>
      </c>
      <c r="AT295" s="238" t="s">
        <v>377</v>
      </c>
      <c r="AU295" s="238" t="s">
        <v>88</v>
      </c>
      <c r="AY295" s="18" t="s">
        <v>150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86</v>
      </c>
      <c r="BK295" s="239">
        <f>ROUND(I295*H295,2)</f>
        <v>0</v>
      </c>
      <c r="BL295" s="18" t="s">
        <v>149</v>
      </c>
      <c r="BM295" s="238" t="s">
        <v>567</v>
      </c>
    </row>
    <row r="296" s="14" customFormat="1">
      <c r="A296" s="14"/>
      <c r="B296" s="251"/>
      <c r="C296" s="252"/>
      <c r="D296" s="242" t="s">
        <v>163</v>
      </c>
      <c r="E296" s="253" t="s">
        <v>1</v>
      </c>
      <c r="F296" s="254" t="s">
        <v>568</v>
      </c>
      <c r="G296" s="252"/>
      <c r="H296" s="255">
        <v>1.8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163</v>
      </c>
      <c r="AU296" s="261" t="s">
        <v>88</v>
      </c>
      <c r="AV296" s="14" t="s">
        <v>88</v>
      </c>
      <c r="AW296" s="14" t="s">
        <v>33</v>
      </c>
      <c r="AX296" s="14" t="s">
        <v>86</v>
      </c>
      <c r="AY296" s="261" t="s">
        <v>150</v>
      </c>
    </row>
    <row r="297" s="14" customFormat="1">
      <c r="A297" s="14"/>
      <c r="B297" s="251"/>
      <c r="C297" s="252"/>
      <c r="D297" s="242" t="s">
        <v>163</v>
      </c>
      <c r="E297" s="252"/>
      <c r="F297" s="254" t="s">
        <v>569</v>
      </c>
      <c r="G297" s="252"/>
      <c r="H297" s="255">
        <v>1.8540000000000001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163</v>
      </c>
      <c r="AU297" s="261" t="s">
        <v>88</v>
      </c>
      <c r="AV297" s="14" t="s">
        <v>88</v>
      </c>
      <c r="AW297" s="14" t="s">
        <v>4</v>
      </c>
      <c r="AX297" s="14" t="s">
        <v>86</v>
      </c>
      <c r="AY297" s="261" t="s">
        <v>150</v>
      </c>
    </row>
    <row r="298" s="2" customFormat="1" ht="24.15" customHeight="1">
      <c r="A298" s="39"/>
      <c r="B298" s="40"/>
      <c r="C298" s="227" t="s">
        <v>570</v>
      </c>
      <c r="D298" s="227" t="s">
        <v>156</v>
      </c>
      <c r="E298" s="228" t="s">
        <v>571</v>
      </c>
      <c r="F298" s="229" t="s">
        <v>572</v>
      </c>
      <c r="G298" s="230" t="s">
        <v>455</v>
      </c>
      <c r="H298" s="231">
        <v>1</v>
      </c>
      <c r="I298" s="232"/>
      <c r="J298" s="233">
        <f>ROUND(I298*H298,2)</f>
        <v>0</v>
      </c>
      <c r="K298" s="229" t="s">
        <v>160</v>
      </c>
      <c r="L298" s="45"/>
      <c r="M298" s="234" t="s">
        <v>1</v>
      </c>
      <c r="N298" s="235" t="s">
        <v>43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149</v>
      </c>
      <c r="AT298" s="238" t="s">
        <v>156</v>
      </c>
      <c r="AU298" s="238" t="s">
        <v>88</v>
      </c>
      <c r="AY298" s="18" t="s">
        <v>150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86</v>
      </c>
      <c r="BK298" s="239">
        <f>ROUND(I298*H298,2)</f>
        <v>0</v>
      </c>
      <c r="BL298" s="18" t="s">
        <v>149</v>
      </c>
      <c r="BM298" s="238" t="s">
        <v>573</v>
      </c>
    </row>
    <row r="299" s="13" customFormat="1">
      <c r="A299" s="13"/>
      <c r="B299" s="240"/>
      <c r="C299" s="241"/>
      <c r="D299" s="242" t="s">
        <v>163</v>
      </c>
      <c r="E299" s="243" t="s">
        <v>1</v>
      </c>
      <c r="F299" s="244" t="s">
        <v>574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163</v>
      </c>
      <c r="AU299" s="250" t="s">
        <v>88</v>
      </c>
      <c r="AV299" s="13" t="s">
        <v>86</v>
      </c>
      <c r="AW299" s="13" t="s">
        <v>33</v>
      </c>
      <c r="AX299" s="13" t="s">
        <v>78</v>
      </c>
      <c r="AY299" s="250" t="s">
        <v>150</v>
      </c>
    </row>
    <row r="300" s="14" customFormat="1">
      <c r="A300" s="14"/>
      <c r="B300" s="251"/>
      <c r="C300" s="252"/>
      <c r="D300" s="242" t="s">
        <v>163</v>
      </c>
      <c r="E300" s="253" t="s">
        <v>1</v>
      </c>
      <c r="F300" s="254" t="s">
        <v>575</v>
      </c>
      <c r="G300" s="252"/>
      <c r="H300" s="255">
        <v>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163</v>
      </c>
      <c r="AU300" s="261" t="s">
        <v>88</v>
      </c>
      <c r="AV300" s="14" t="s">
        <v>88</v>
      </c>
      <c r="AW300" s="14" t="s">
        <v>33</v>
      </c>
      <c r="AX300" s="14" t="s">
        <v>86</v>
      </c>
      <c r="AY300" s="261" t="s">
        <v>150</v>
      </c>
    </row>
    <row r="301" s="13" customFormat="1">
      <c r="A301" s="13"/>
      <c r="B301" s="240"/>
      <c r="C301" s="241"/>
      <c r="D301" s="242" t="s">
        <v>163</v>
      </c>
      <c r="E301" s="243" t="s">
        <v>1</v>
      </c>
      <c r="F301" s="244" t="s">
        <v>384</v>
      </c>
      <c r="G301" s="241"/>
      <c r="H301" s="243" t="s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163</v>
      </c>
      <c r="AU301" s="250" t="s">
        <v>88</v>
      </c>
      <c r="AV301" s="13" t="s">
        <v>86</v>
      </c>
      <c r="AW301" s="13" t="s">
        <v>33</v>
      </c>
      <c r="AX301" s="13" t="s">
        <v>78</v>
      </c>
      <c r="AY301" s="250" t="s">
        <v>150</v>
      </c>
    </row>
    <row r="302" s="2" customFormat="1" ht="16.5" customHeight="1">
      <c r="A302" s="39"/>
      <c r="B302" s="40"/>
      <c r="C302" s="276" t="s">
        <v>576</v>
      </c>
      <c r="D302" s="276" t="s">
        <v>377</v>
      </c>
      <c r="E302" s="277" t="s">
        <v>577</v>
      </c>
      <c r="F302" s="278" t="s">
        <v>578</v>
      </c>
      <c r="G302" s="279" t="s">
        <v>455</v>
      </c>
      <c r="H302" s="280">
        <v>1</v>
      </c>
      <c r="I302" s="281"/>
      <c r="J302" s="282">
        <f>ROUND(I302*H302,2)</f>
        <v>0</v>
      </c>
      <c r="K302" s="278" t="s">
        <v>160</v>
      </c>
      <c r="L302" s="283"/>
      <c r="M302" s="284" t="s">
        <v>1</v>
      </c>
      <c r="N302" s="285" t="s">
        <v>43</v>
      </c>
      <c r="O302" s="92"/>
      <c r="P302" s="236">
        <f>O302*H302</f>
        <v>0</v>
      </c>
      <c r="Q302" s="236">
        <v>0.0015</v>
      </c>
      <c r="R302" s="236">
        <f>Q302*H302</f>
        <v>0.0015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197</v>
      </c>
      <c r="AT302" s="238" t="s">
        <v>377</v>
      </c>
      <c r="AU302" s="238" t="s">
        <v>88</v>
      </c>
      <c r="AY302" s="18" t="s">
        <v>150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86</v>
      </c>
      <c r="BK302" s="239">
        <f>ROUND(I302*H302,2)</f>
        <v>0</v>
      </c>
      <c r="BL302" s="18" t="s">
        <v>149</v>
      </c>
      <c r="BM302" s="238" t="s">
        <v>579</v>
      </c>
    </row>
    <row r="303" s="14" customFormat="1">
      <c r="A303" s="14"/>
      <c r="B303" s="251"/>
      <c r="C303" s="252"/>
      <c r="D303" s="242" t="s">
        <v>163</v>
      </c>
      <c r="E303" s="253" t="s">
        <v>1</v>
      </c>
      <c r="F303" s="254" t="s">
        <v>580</v>
      </c>
      <c r="G303" s="252"/>
      <c r="H303" s="255">
        <v>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163</v>
      </c>
      <c r="AU303" s="261" t="s">
        <v>88</v>
      </c>
      <c r="AV303" s="14" t="s">
        <v>88</v>
      </c>
      <c r="AW303" s="14" t="s">
        <v>33</v>
      </c>
      <c r="AX303" s="14" t="s">
        <v>86</v>
      </c>
      <c r="AY303" s="261" t="s">
        <v>150</v>
      </c>
    </row>
    <row r="304" s="2" customFormat="1" ht="16.5" customHeight="1">
      <c r="A304" s="39"/>
      <c r="B304" s="40"/>
      <c r="C304" s="227" t="s">
        <v>581</v>
      </c>
      <c r="D304" s="227" t="s">
        <v>156</v>
      </c>
      <c r="E304" s="228" t="s">
        <v>582</v>
      </c>
      <c r="F304" s="229" t="s">
        <v>583</v>
      </c>
      <c r="G304" s="230" t="s">
        <v>455</v>
      </c>
      <c r="H304" s="231">
        <v>1</v>
      </c>
      <c r="I304" s="232"/>
      <c r="J304" s="233">
        <f>ROUND(I304*H304,2)</f>
        <v>0</v>
      </c>
      <c r="K304" s="229" t="s">
        <v>160</v>
      </c>
      <c r="L304" s="45"/>
      <c r="M304" s="234" t="s">
        <v>1</v>
      </c>
      <c r="N304" s="235" t="s">
        <v>43</v>
      </c>
      <c r="O304" s="92"/>
      <c r="P304" s="236">
        <f>O304*H304</f>
        <v>0</v>
      </c>
      <c r="Q304" s="236">
        <v>0.12526000000000001</v>
      </c>
      <c r="R304" s="236">
        <f>Q304*H304</f>
        <v>0.12526000000000001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149</v>
      </c>
      <c r="AT304" s="238" t="s">
        <v>156</v>
      </c>
      <c r="AU304" s="238" t="s">
        <v>88</v>
      </c>
      <c r="AY304" s="18" t="s">
        <v>150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86</v>
      </c>
      <c r="BK304" s="239">
        <f>ROUND(I304*H304,2)</f>
        <v>0</v>
      </c>
      <c r="BL304" s="18" t="s">
        <v>149</v>
      </c>
      <c r="BM304" s="238" t="s">
        <v>584</v>
      </c>
    </row>
    <row r="305" s="14" customFormat="1">
      <c r="A305" s="14"/>
      <c r="B305" s="251"/>
      <c r="C305" s="252"/>
      <c r="D305" s="242" t="s">
        <v>163</v>
      </c>
      <c r="E305" s="253" t="s">
        <v>1</v>
      </c>
      <c r="F305" s="254" t="s">
        <v>585</v>
      </c>
      <c r="G305" s="252"/>
      <c r="H305" s="255">
        <v>1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163</v>
      </c>
      <c r="AU305" s="261" t="s">
        <v>88</v>
      </c>
      <c r="AV305" s="14" t="s">
        <v>88</v>
      </c>
      <c r="AW305" s="14" t="s">
        <v>33</v>
      </c>
      <c r="AX305" s="14" t="s">
        <v>86</v>
      </c>
      <c r="AY305" s="261" t="s">
        <v>150</v>
      </c>
    </row>
    <row r="306" s="2" customFormat="1" ht="16.5" customHeight="1">
      <c r="A306" s="39"/>
      <c r="B306" s="40"/>
      <c r="C306" s="276" t="s">
        <v>586</v>
      </c>
      <c r="D306" s="276" t="s">
        <v>377</v>
      </c>
      <c r="E306" s="277" t="s">
        <v>587</v>
      </c>
      <c r="F306" s="278" t="s">
        <v>588</v>
      </c>
      <c r="G306" s="279" t="s">
        <v>455</v>
      </c>
      <c r="H306" s="280">
        <v>1</v>
      </c>
      <c r="I306" s="281"/>
      <c r="J306" s="282">
        <f>ROUND(I306*H306,2)</f>
        <v>0</v>
      </c>
      <c r="K306" s="278" t="s">
        <v>160</v>
      </c>
      <c r="L306" s="283"/>
      <c r="M306" s="284" t="s">
        <v>1</v>
      </c>
      <c r="N306" s="285" t="s">
        <v>43</v>
      </c>
      <c r="O306" s="92"/>
      <c r="P306" s="236">
        <f>O306*H306</f>
        <v>0</v>
      </c>
      <c r="Q306" s="236">
        <v>0.17499999999999999</v>
      </c>
      <c r="R306" s="236">
        <f>Q306*H306</f>
        <v>0.17499999999999999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197</v>
      </c>
      <c r="AT306" s="238" t="s">
        <v>377</v>
      </c>
      <c r="AU306" s="238" t="s">
        <v>88</v>
      </c>
      <c r="AY306" s="18" t="s">
        <v>150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86</v>
      </c>
      <c r="BK306" s="239">
        <f>ROUND(I306*H306,2)</f>
        <v>0</v>
      </c>
      <c r="BL306" s="18" t="s">
        <v>149</v>
      </c>
      <c r="BM306" s="238" t="s">
        <v>589</v>
      </c>
    </row>
    <row r="307" s="14" customFormat="1">
      <c r="A307" s="14"/>
      <c r="B307" s="251"/>
      <c r="C307" s="252"/>
      <c r="D307" s="242" t="s">
        <v>163</v>
      </c>
      <c r="E307" s="253" t="s">
        <v>1</v>
      </c>
      <c r="F307" s="254" t="s">
        <v>500</v>
      </c>
      <c r="G307" s="252"/>
      <c r="H307" s="255">
        <v>1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163</v>
      </c>
      <c r="AU307" s="261" t="s">
        <v>88</v>
      </c>
      <c r="AV307" s="14" t="s">
        <v>88</v>
      </c>
      <c r="AW307" s="14" t="s">
        <v>33</v>
      </c>
      <c r="AX307" s="14" t="s">
        <v>86</v>
      </c>
      <c r="AY307" s="261" t="s">
        <v>150</v>
      </c>
    </row>
    <row r="308" s="2" customFormat="1" ht="16.5" customHeight="1">
      <c r="A308" s="39"/>
      <c r="B308" s="40"/>
      <c r="C308" s="227" t="s">
        <v>590</v>
      </c>
      <c r="D308" s="227" t="s">
        <v>156</v>
      </c>
      <c r="E308" s="228" t="s">
        <v>591</v>
      </c>
      <c r="F308" s="229" t="s">
        <v>592</v>
      </c>
      <c r="G308" s="230" t="s">
        <v>455</v>
      </c>
      <c r="H308" s="231">
        <v>1</v>
      </c>
      <c r="I308" s="232"/>
      <c r="J308" s="233">
        <f>ROUND(I308*H308,2)</f>
        <v>0</v>
      </c>
      <c r="K308" s="229" t="s">
        <v>160</v>
      </c>
      <c r="L308" s="45"/>
      <c r="M308" s="234" t="s">
        <v>1</v>
      </c>
      <c r="N308" s="235" t="s">
        <v>43</v>
      </c>
      <c r="O308" s="92"/>
      <c r="P308" s="236">
        <f>O308*H308</f>
        <v>0</v>
      </c>
      <c r="Q308" s="236">
        <v>0.030759999999999999</v>
      </c>
      <c r="R308" s="236">
        <f>Q308*H308</f>
        <v>0.030759999999999999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149</v>
      </c>
      <c r="AT308" s="238" t="s">
        <v>156</v>
      </c>
      <c r="AU308" s="238" t="s">
        <v>88</v>
      </c>
      <c r="AY308" s="18" t="s">
        <v>150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86</v>
      </c>
      <c r="BK308" s="239">
        <f>ROUND(I308*H308,2)</f>
        <v>0</v>
      </c>
      <c r="BL308" s="18" t="s">
        <v>149</v>
      </c>
      <c r="BM308" s="238" t="s">
        <v>593</v>
      </c>
    </row>
    <row r="309" s="14" customFormat="1">
      <c r="A309" s="14"/>
      <c r="B309" s="251"/>
      <c r="C309" s="252"/>
      <c r="D309" s="242" t="s">
        <v>163</v>
      </c>
      <c r="E309" s="253" t="s">
        <v>1</v>
      </c>
      <c r="F309" s="254" t="s">
        <v>585</v>
      </c>
      <c r="G309" s="252"/>
      <c r="H309" s="255">
        <v>1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163</v>
      </c>
      <c r="AU309" s="261" t="s">
        <v>88</v>
      </c>
      <c r="AV309" s="14" t="s">
        <v>88</v>
      </c>
      <c r="AW309" s="14" t="s">
        <v>33</v>
      </c>
      <c r="AX309" s="14" t="s">
        <v>86</v>
      </c>
      <c r="AY309" s="261" t="s">
        <v>150</v>
      </c>
    </row>
    <row r="310" s="2" customFormat="1" ht="16.5" customHeight="1">
      <c r="A310" s="39"/>
      <c r="B310" s="40"/>
      <c r="C310" s="276" t="s">
        <v>594</v>
      </c>
      <c r="D310" s="276" t="s">
        <v>377</v>
      </c>
      <c r="E310" s="277" t="s">
        <v>595</v>
      </c>
      <c r="F310" s="278" t="s">
        <v>596</v>
      </c>
      <c r="G310" s="279" t="s">
        <v>455</v>
      </c>
      <c r="H310" s="280">
        <v>1</v>
      </c>
      <c r="I310" s="281"/>
      <c r="J310" s="282">
        <f>ROUND(I310*H310,2)</f>
        <v>0</v>
      </c>
      <c r="K310" s="278" t="s">
        <v>160</v>
      </c>
      <c r="L310" s="283"/>
      <c r="M310" s="284" t="s">
        <v>1</v>
      </c>
      <c r="N310" s="285" t="s">
        <v>43</v>
      </c>
      <c r="O310" s="92"/>
      <c r="P310" s="236">
        <f>O310*H310</f>
        <v>0</v>
      </c>
      <c r="Q310" s="236">
        <v>0.075999999999999998</v>
      </c>
      <c r="R310" s="236">
        <f>Q310*H310</f>
        <v>0.075999999999999998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197</v>
      </c>
      <c r="AT310" s="238" t="s">
        <v>377</v>
      </c>
      <c r="AU310" s="238" t="s">
        <v>88</v>
      </c>
      <c r="AY310" s="18" t="s">
        <v>150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86</v>
      </c>
      <c r="BK310" s="239">
        <f>ROUND(I310*H310,2)</f>
        <v>0</v>
      </c>
      <c r="BL310" s="18" t="s">
        <v>149</v>
      </c>
      <c r="BM310" s="238" t="s">
        <v>597</v>
      </c>
    </row>
    <row r="311" s="14" customFormat="1">
      <c r="A311" s="14"/>
      <c r="B311" s="251"/>
      <c r="C311" s="252"/>
      <c r="D311" s="242" t="s">
        <v>163</v>
      </c>
      <c r="E311" s="253" t="s">
        <v>1</v>
      </c>
      <c r="F311" s="254" t="s">
        <v>500</v>
      </c>
      <c r="G311" s="252"/>
      <c r="H311" s="255">
        <v>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163</v>
      </c>
      <c r="AU311" s="261" t="s">
        <v>88</v>
      </c>
      <c r="AV311" s="14" t="s">
        <v>88</v>
      </c>
      <c r="AW311" s="14" t="s">
        <v>33</v>
      </c>
      <c r="AX311" s="14" t="s">
        <v>86</v>
      </c>
      <c r="AY311" s="261" t="s">
        <v>150</v>
      </c>
    </row>
    <row r="312" s="2" customFormat="1" ht="16.5" customHeight="1">
      <c r="A312" s="39"/>
      <c r="B312" s="40"/>
      <c r="C312" s="227" t="s">
        <v>598</v>
      </c>
      <c r="D312" s="227" t="s">
        <v>156</v>
      </c>
      <c r="E312" s="228" t="s">
        <v>599</v>
      </c>
      <c r="F312" s="229" t="s">
        <v>600</v>
      </c>
      <c r="G312" s="230" t="s">
        <v>455</v>
      </c>
      <c r="H312" s="231">
        <v>1</v>
      </c>
      <c r="I312" s="232"/>
      <c r="J312" s="233">
        <f>ROUND(I312*H312,2)</f>
        <v>0</v>
      </c>
      <c r="K312" s="229" t="s">
        <v>160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0.030759999999999999</v>
      </c>
      <c r="R312" s="236">
        <f>Q312*H312</f>
        <v>0.030759999999999999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149</v>
      </c>
      <c r="AT312" s="238" t="s">
        <v>156</v>
      </c>
      <c r="AU312" s="238" t="s">
        <v>88</v>
      </c>
      <c r="AY312" s="18" t="s">
        <v>150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86</v>
      </c>
      <c r="BK312" s="239">
        <f>ROUND(I312*H312,2)</f>
        <v>0</v>
      </c>
      <c r="BL312" s="18" t="s">
        <v>149</v>
      </c>
      <c r="BM312" s="238" t="s">
        <v>601</v>
      </c>
    </row>
    <row r="313" s="14" customFormat="1">
      <c r="A313" s="14"/>
      <c r="B313" s="251"/>
      <c r="C313" s="252"/>
      <c r="D313" s="242" t="s">
        <v>163</v>
      </c>
      <c r="E313" s="253" t="s">
        <v>1</v>
      </c>
      <c r="F313" s="254" t="s">
        <v>602</v>
      </c>
      <c r="G313" s="252"/>
      <c r="H313" s="255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163</v>
      </c>
      <c r="AU313" s="261" t="s">
        <v>88</v>
      </c>
      <c r="AV313" s="14" t="s">
        <v>88</v>
      </c>
      <c r="AW313" s="14" t="s">
        <v>33</v>
      </c>
      <c r="AX313" s="14" t="s">
        <v>86</v>
      </c>
      <c r="AY313" s="261" t="s">
        <v>150</v>
      </c>
    </row>
    <row r="314" s="2" customFormat="1" ht="16.5" customHeight="1">
      <c r="A314" s="39"/>
      <c r="B314" s="40"/>
      <c r="C314" s="276" t="s">
        <v>603</v>
      </c>
      <c r="D314" s="276" t="s">
        <v>377</v>
      </c>
      <c r="E314" s="277" t="s">
        <v>604</v>
      </c>
      <c r="F314" s="278" t="s">
        <v>605</v>
      </c>
      <c r="G314" s="279" t="s">
        <v>455</v>
      </c>
      <c r="H314" s="280">
        <v>1</v>
      </c>
      <c r="I314" s="281"/>
      <c r="J314" s="282">
        <f>ROUND(I314*H314,2)</f>
        <v>0</v>
      </c>
      <c r="K314" s="278" t="s">
        <v>160</v>
      </c>
      <c r="L314" s="283"/>
      <c r="M314" s="284" t="s">
        <v>1</v>
      </c>
      <c r="N314" s="285" t="s">
        <v>43</v>
      </c>
      <c r="O314" s="92"/>
      <c r="P314" s="236">
        <f>O314*H314</f>
        <v>0</v>
      </c>
      <c r="Q314" s="236">
        <v>0.155</v>
      </c>
      <c r="R314" s="236">
        <f>Q314*H314</f>
        <v>0.155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197</v>
      </c>
      <c r="AT314" s="238" t="s">
        <v>377</v>
      </c>
      <c r="AU314" s="238" t="s">
        <v>88</v>
      </c>
      <c r="AY314" s="18" t="s">
        <v>150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86</v>
      </c>
      <c r="BK314" s="239">
        <f>ROUND(I314*H314,2)</f>
        <v>0</v>
      </c>
      <c r="BL314" s="18" t="s">
        <v>149</v>
      </c>
      <c r="BM314" s="238" t="s">
        <v>606</v>
      </c>
    </row>
    <row r="315" s="14" customFormat="1">
      <c r="A315" s="14"/>
      <c r="B315" s="251"/>
      <c r="C315" s="252"/>
      <c r="D315" s="242" t="s">
        <v>163</v>
      </c>
      <c r="E315" s="253" t="s">
        <v>1</v>
      </c>
      <c r="F315" s="254" t="s">
        <v>500</v>
      </c>
      <c r="G315" s="252"/>
      <c r="H315" s="255">
        <v>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163</v>
      </c>
      <c r="AU315" s="261" t="s">
        <v>88</v>
      </c>
      <c r="AV315" s="14" t="s">
        <v>88</v>
      </c>
      <c r="AW315" s="14" t="s">
        <v>33</v>
      </c>
      <c r="AX315" s="14" t="s">
        <v>86</v>
      </c>
      <c r="AY315" s="261" t="s">
        <v>150</v>
      </c>
    </row>
    <row r="316" s="2" customFormat="1" ht="16.5" customHeight="1">
      <c r="A316" s="39"/>
      <c r="B316" s="40"/>
      <c r="C316" s="227" t="s">
        <v>607</v>
      </c>
      <c r="D316" s="227" t="s">
        <v>156</v>
      </c>
      <c r="E316" s="228" t="s">
        <v>608</v>
      </c>
      <c r="F316" s="229" t="s">
        <v>609</v>
      </c>
      <c r="G316" s="230" t="s">
        <v>455</v>
      </c>
      <c r="H316" s="231">
        <v>1</v>
      </c>
      <c r="I316" s="232"/>
      <c r="J316" s="233">
        <f>ROUND(I316*H316,2)</f>
        <v>0</v>
      </c>
      <c r="K316" s="229" t="s">
        <v>160</v>
      </c>
      <c r="L316" s="45"/>
      <c r="M316" s="234" t="s">
        <v>1</v>
      </c>
      <c r="N316" s="235" t="s">
        <v>43</v>
      </c>
      <c r="O316" s="92"/>
      <c r="P316" s="236">
        <f>O316*H316</f>
        <v>0</v>
      </c>
      <c r="Q316" s="236">
        <v>0.030759999999999999</v>
      </c>
      <c r="R316" s="236">
        <f>Q316*H316</f>
        <v>0.030759999999999999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149</v>
      </c>
      <c r="AT316" s="238" t="s">
        <v>156</v>
      </c>
      <c r="AU316" s="238" t="s">
        <v>88</v>
      </c>
      <c r="AY316" s="18" t="s">
        <v>150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86</v>
      </c>
      <c r="BK316" s="239">
        <f>ROUND(I316*H316,2)</f>
        <v>0</v>
      </c>
      <c r="BL316" s="18" t="s">
        <v>149</v>
      </c>
      <c r="BM316" s="238" t="s">
        <v>610</v>
      </c>
    </row>
    <row r="317" s="14" customFormat="1">
      <c r="A317" s="14"/>
      <c r="B317" s="251"/>
      <c r="C317" s="252"/>
      <c r="D317" s="242" t="s">
        <v>163</v>
      </c>
      <c r="E317" s="253" t="s">
        <v>1</v>
      </c>
      <c r="F317" s="254" t="s">
        <v>585</v>
      </c>
      <c r="G317" s="252"/>
      <c r="H317" s="255">
        <v>1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163</v>
      </c>
      <c r="AU317" s="261" t="s">
        <v>88</v>
      </c>
      <c r="AV317" s="14" t="s">
        <v>88</v>
      </c>
      <c r="AW317" s="14" t="s">
        <v>33</v>
      </c>
      <c r="AX317" s="14" t="s">
        <v>86</v>
      </c>
      <c r="AY317" s="261" t="s">
        <v>150</v>
      </c>
    </row>
    <row r="318" s="2" customFormat="1" ht="16.5" customHeight="1">
      <c r="A318" s="39"/>
      <c r="B318" s="40"/>
      <c r="C318" s="276" t="s">
        <v>611</v>
      </c>
      <c r="D318" s="276" t="s">
        <v>377</v>
      </c>
      <c r="E318" s="277" t="s">
        <v>612</v>
      </c>
      <c r="F318" s="278" t="s">
        <v>613</v>
      </c>
      <c r="G318" s="279" t="s">
        <v>455</v>
      </c>
      <c r="H318" s="280">
        <v>1</v>
      </c>
      <c r="I318" s="281"/>
      <c r="J318" s="282">
        <f>ROUND(I318*H318,2)</f>
        <v>0</v>
      </c>
      <c r="K318" s="278" t="s">
        <v>160</v>
      </c>
      <c r="L318" s="283"/>
      <c r="M318" s="284" t="s">
        <v>1</v>
      </c>
      <c r="N318" s="285" t="s">
        <v>43</v>
      </c>
      <c r="O318" s="92"/>
      <c r="P318" s="236">
        <f>O318*H318</f>
        <v>0</v>
      </c>
      <c r="Q318" s="236">
        <v>0.17000000000000001</v>
      </c>
      <c r="R318" s="236">
        <f>Q318*H318</f>
        <v>0.17000000000000001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197</v>
      </c>
      <c r="AT318" s="238" t="s">
        <v>377</v>
      </c>
      <c r="AU318" s="238" t="s">
        <v>88</v>
      </c>
      <c r="AY318" s="18" t="s">
        <v>150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86</v>
      </c>
      <c r="BK318" s="239">
        <f>ROUND(I318*H318,2)</f>
        <v>0</v>
      </c>
      <c r="BL318" s="18" t="s">
        <v>149</v>
      </c>
      <c r="BM318" s="238" t="s">
        <v>614</v>
      </c>
    </row>
    <row r="319" s="14" customFormat="1">
      <c r="A319" s="14"/>
      <c r="B319" s="251"/>
      <c r="C319" s="252"/>
      <c r="D319" s="242" t="s">
        <v>163</v>
      </c>
      <c r="E319" s="253" t="s">
        <v>1</v>
      </c>
      <c r="F319" s="254" t="s">
        <v>500</v>
      </c>
      <c r="G319" s="252"/>
      <c r="H319" s="255">
        <v>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163</v>
      </c>
      <c r="AU319" s="261" t="s">
        <v>88</v>
      </c>
      <c r="AV319" s="14" t="s">
        <v>88</v>
      </c>
      <c r="AW319" s="14" t="s">
        <v>33</v>
      </c>
      <c r="AX319" s="14" t="s">
        <v>86</v>
      </c>
      <c r="AY319" s="261" t="s">
        <v>150</v>
      </c>
    </row>
    <row r="320" s="2" customFormat="1" ht="16.5" customHeight="1">
      <c r="A320" s="39"/>
      <c r="B320" s="40"/>
      <c r="C320" s="227" t="s">
        <v>615</v>
      </c>
      <c r="D320" s="227" t="s">
        <v>156</v>
      </c>
      <c r="E320" s="228" t="s">
        <v>616</v>
      </c>
      <c r="F320" s="229" t="s">
        <v>617</v>
      </c>
      <c r="G320" s="230" t="s">
        <v>455</v>
      </c>
      <c r="H320" s="231">
        <v>1</v>
      </c>
      <c r="I320" s="232"/>
      <c r="J320" s="233">
        <f>ROUND(I320*H320,2)</f>
        <v>0</v>
      </c>
      <c r="K320" s="229" t="s">
        <v>160</v>
      </c>
      <c r="L320" s="45"/>
      <c r="M320" s="234" t="s">
        <v>1</v>
      </c>
      <c r="N320" s="235" t="s">
        <v>43</v>
      </c>
      <c r="O320" s="92"/>
      <c r="P320" s="236">
        <f>O320*H320</f>
        <v>0</v>
      </c>
      <c r="Q320" s="236">
        <v>0.21734000000000001</v>
      </c>
      <c r="R320" s="236">
        <f>Q320*H320</f>
        <v>0.21734000000000001</v>
      </c>
      <c r="S320" s="236">
        <v>0</v>
      </c>
      <c r="T320" s="23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8" t="s">
        <v>149</v>
      </c>
      <c r="AT320" s="238" t="s">
        <v>156</v>
      </c>
      <c r="AU320" s="238" t="s">
        <v>88</v>
      </c>
      <c r="AY320" s="18" t="s">
        <v>150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8" t="s">
        <v>86</v>
      </c>
      <c r="BK320" s="239">
        <f>ROUND(I320*H320,2)</f>
        <v>0</v>
      </c>
      <c r="BL320" s="18" t="s">
        <v>149</v>
      </c>
      <c r="BM320" s="238" t="s">
        <v>618</v>
      </c>
    </row>
    <row r="321" s="14" customFormat="1">
      <c r="A321" s="14"/>
      <c r="B321" s="251"/>
      <c r="C321" s="252"/>
      <c r="D321" s="242" t="s">
        <v>163</v>
      </c>
      <c r="E321" s="253" t="s">
        <v>1</v>
      </c>
      <c r="F321" s="254" t="s">
        <v>585</v>
      </c>
      <c r="G321" s="252"/>
      <c r="H321" s="255">
        <v>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163</v>
      </c>
      <c r="AU321" s="261" t="s">
        <v>88</v>
      </c>
      <c r="AV321" s="14" t="s">
        <v>88</v>
      </c>
      <c r="AW321" s="14" t="s">
        <v>33</v>
      </c>
      <c r="AX321" s="14" t="s">
        <v>86</v>
      </c>
      <c r="AY321" s="261" t="s">
        <v>150</v>
      </c>
    </row>
    <row r="322" s="2" customFormat="1" ht="16.5" customHeight="1">
      <c r="A322" s="39"/>
      <c r="B322" s="40"/>
      <c r="C322" s="276" t="s">
        <v>619</v>
      </c>
      <c r="D322" s="276" t="s">
        <v>377</v>
      </c>
      <c r="E322" s="277" t="s">
        <v>620</v>
      </c>
      <c r="F322" s="278" t="s">
        <v>621</v>
      </c>
      <c r="G322" s="279" t="s">
        <v>455</v>
      </c>
      <c r="H322" s="280">
        <v>1</v>
      </c>
      <c r="I322" s="281"/>
      <c r="J322" s="282">
        <f>ROUND(I322*H322,2)</f>
        <v>0</v>
      </c>
      <c r="K322" s="278" t="s">
        <v>160</v>
      </c>
      <c r="L322" s="283"/>
      <c r="M322" s="284" t="s">
        <v>1</v>
      </c>
      <c r="N322" s="285" t="s">
        <v>43</v>
      </c>
      <c r="O322" s="92"/>
      <c r="P322" s="236">
        <f>O322*H322</f>
        <v>0</v>
      </c>
      <c r="Q322" s="236">
        <v>0.0085000000000000006</v>
      </c>
      <c r="R322" s="236">
        <f>Q322*H322</f>
        <v>0.0085000000000000006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197</v>
      </c>
      <c r="AT322" s="238" t="s">
        <v>377</v>
      </c>
      <c r="AU322" s="238" t="s">
        <v>88</v>
      </c>
      <c r="AY322" s="18" t="s">
        <v>150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86</v>
      </c>
      <c r="BK322" s="239">
        <f>ROUND(I322*H322,2)</f>
        <v>0</v>
      </c>
      <c r="BL322" s="18" t="s">
        <v>149</v>
      </c>
      <c r="BM322" s="238" t="s">
        <v>622</v>
      </c>
    </row>
    <row r="323" s="14" customFormat="1">
      <c r="A323" s="14"/>
      <c r="B323" s="251"/>
      <c r="C323" s="252"/>
      <c r="D323" s="242" t="s">
        <v>163</v>
      </c>
      <c r="E323" s="253" t="s">
        <v>1</v>
      </c>
      <c r="F323" s="254" t="s">
        <v>500</v>
      </c>
      <c r="G323" s="252"/>
      <c r="H323" s="255">
        <v>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163</v>
      </c>
      <c r="AU323" s="261" t="s">
        <v>88</v>
      </c>
      <c r="AV323" s="14" t="s">
        <v>88</v>
      </c>
      <c r="AW323" s="14" t="s">
        <v>33</v>
      </c>
      <c r="AX323" s="14" t="s">
        <v>86</v>
      </c>
      <c r="AY323" s="261" t="s">
        <v>150</v>
      </c>
    </row>
    <row r="324" s="2" customFormat="1" ht="16.5" customHeight="1">
      <c r="A324" s="39"/>
      <c r="B324" s="40"/>
      <c r="C324" s="276" t="s">
        <v>623</v>
      </c>
      <c r="D324" s="276" t="s">
        <v>377</v>
      </c>
      <c r="E324" s="277" t="s">
        <v>624</v>
      </c>
      <c r="F324" s="278" t="s">
        <v>625</v>
      </c>
      <c r="G324" s="279" t="s">
        <v>455</v>
      </c>
      <c r="H324" s="280">
        <v>1</v>
      </c>
      <c r="I324" s="281"/>
      <c r="J324" s="282">
        <f>ROUND(I324*H324,2)</f>
        <v>0</v>
      </c>
      <c r="K324" s="278" t="s">
        <v>160</v>
      </c>
      <c r="L324" s="283"/>
      <c r="M324" s="284" t="s">
        <v>1</v>
      </c>
      <c r="N324" s="285" t="s">
        <v>43</v>
      </c>
      <c r="O324" s="92"/>
      <c r="P324" s="236">
        <f>O324*H324</f>
        <v>0</v>
      </c>
      <c r="Q324" s="236">
        <v>0.108</v>
      </c>
      <c r="R324" s="236">
        <f>Q324*H324</f>
        <v>0.108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197</v>
      </c>
      <c r="AT324" s="238" t="s">
        <v>377</v>
      </c>
      <c r="AU324" s="238" t="s">
        <v>88</v>
      </c>
      <c r="AY324" s="18" t="s">
        <v>150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86</v>
      </c>
      <c r="BK324" s="239">
        <f>ROUND(I324*H324,2)</f>
        <v>0</v>
      </c>
      <c r="BL324" s="18" t="s">
        <v>149</v>
      </c>
      <c r="BM324" s="238" t="s">
        <v>626</v>
      </c>
    </row>
    <row r="325" s="14" customFormat="1">
      <c r="A325" s="14"/>
      <c r="B325" s="251"/>
      <c r="C325" s="252"/>
      <c r="D325" s="242" t="s">
        <v>163</v>
      </c>
      <c r="E325" s="253" t="s">
        <v>1</v>
      </c>
      <c r="F325" s="254" t="s">
        <v>627</v>
      </c>
      <c r="G325" s="252"/>
      <c r="H325" s="255">
        <v>1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163</v>
      </c>
      <c r="AU325" s="261" t="s">
        <v>88</v>
      </c>
      <c r="AV325" s="14" t="s">
        <v>88</v>
      </c>
      <c r="AW325" s="14" t="s">
        <v>33</v>
      </c>
      <c r="AX325" s="14" t="s">
        <v>86</v>
      </c>
      <c r="AY325" s="261" t="s">
        <v>150</v>
      </c>
    </row>
    <row r="326" s="12" customFormat="1" ht="22.8" customHeight="1">
      <c r="A326" s="12"/>
      <c r="B326" s="211"/>
      <c r="C326" s="212"/>
      <c r="D326" s="213" t="s">
        <v>77</v>
      </c>
      <c r="E326" s="225" t="s">
        <v>203</v>
      </c>
      <c r="F326" s="225" t="s">
        <v>628</v>
      </c>
      <c r="G326" s="212"/>
      <c r="H326" s="212"/>
      <c r="I326" s="215"/>
      <c r="J326" s="226">
        <f>BK326</f>
        <v>0</v>
      </c>
      <c r="K326" s="212"/>
      <c r="L326" s="217"/>
      <c r="M326" s="218"/>
      <c r="N326" s="219"/>
      <c r="O326" s="219"/>
      <c r="P326" s="220">
        <f>SUM(P327:P354)</f>
        <v>0</v>
      </c>
      <c r="Q326" s="219"/>
      <c r="R326" s="220">
        <f>SUM(R327:R354)</f>
        <v>20.462494800000002</v>
      </c>
      <c r="S326" s="219"/>
      <c r="T326" s="221">
        <f>SUM(T327:T354)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2" t="s">
        <v>86</v>
      </c>
      <c r="AT326" s="223" t="s">
        <v>77</v>
      </c>
      <c r="AU326" s="223" t="s">
        <v>86</v>
      </c>
      <c r="AY326" s="222" t="s">
        <v>150</v>
      </c>
      <c r="BK326" s="224">
        <f>SUM(BK327:BK354)</f>
        <v>0</v>
      </c>
    </row>
    <row r="327" s="2" customFormat="1" ht="24.15" customHeight="1">
      <c r="A327" s="39"/>
      <c r="B327" s="40"/>
      <c r="C327" s="227" t="s">
        <v>629</v>
      </c>
      <c r="D327" s="227" t="s">
        <v>156</v>
      </c>
      <c r="E327" s="228" t="s">
        <v>630</v>
      </c>
      <c r="F327" s="229" t="s">
        <v>631</v>
      </c>
      <c r="G327" s="230" t="s">
        <v>298</v>
      </c>
      <c r="H327" s="231">
        <v>69.799999999999997</v>
      </c>
      <c r="I327" s="232"/>
      <c r="J327" s="233">
        <f>ROUND(I327*H327,2)</f>
        <v>0</v>
      </c>
      <c r="K327" s="229" t="s">
        <v>160</v>
      </c>
      <c r="L327" s="45"/>
      <c r="M327" s="234" t="s">
        <v>1</v>
      </c>
      <c r="N327" s="235" t="s">
        <v>43</v>
      </c>
      <c r="O327" s="92"/>
      <c r="P327" s="236">
        <f>O327*H327</f>
        <v>0</v>
      </c>
      <c r="Q327" s="236">
        <v>0.16850000000000001</v>
      </c>
      <c r="R327" s="236">
        <f>Q327*H327</f>
        <v>11.7613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149</v>
      </c>
      <c r="AT327" s="238" t="s">
        <v>156</v>
      </c>
      <c r="AU327" s="238" t="s">
        <v>88</v>
      </c>
      <c r="AY327" s="18" t="s">
        <v>150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86</v>
      </c>
      <c r="BK327" s="239">
        <f>ROUND(I327*H327,2)</f>
        <v>0</v>
      </c>
      <c r="BL327" s="18" t="s">
        <v>149</v>
      </c>
      <c r="BM327" s="238" t="s">
        <v>632</v>
      </c>
    </row>
    <row r="328" s="14" customFormat="1">
      <c r="A328" s="14"/>
      <c r="B328" s="251"/>
      <c r="C328" s="252"/>
      <c r="D328" s="242" t="s">
        <v>163</v>
      </c>
      <c r="E328" s="253" t="s">
        <v>1</v>
      </c>
      <c r="F328" s="254" t="s">
        <v>633</v>
      </c>
      <c r="G328" s="252"/>
      <c r="H328" s="255">
        <v>69.799999999999997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163</v>
      </c>
      <c r="AU328" s="261" t="s">
        <v>88</v>
      </c>
      <c r="AV328" s="14" t="s">
        <v>88</v>
      </c>
      <c r="AW328" s="14" t="s">
        <v>33</v>
      </c>
      <c r="AX328" s="14" t="s">
        <v>86</v>
      </c>
      <c r="AY328" s="261" t="s">
        <v>150</v>
      </c>
    </row>
    <row r="329" s="2" customFormat="1" ht="16.5" customHeight="1">
      <c r="A329" s="39"/>
      <c r="B329" s="40"/>
      <c r="C329" s="276" t="s">
        <v>634</v>
      </c>
      <c r="D329" s="276" t="s">
        <v>377</v>
      </c>
      <c r="E329" s="277" t="s">
        <v>635</v>
      </c>
      <c r="F329" s="278" t="s">
        <v>636</v>
      </c>
      <c r="G329" s="279" t="s">
        <v>298</v>
      </c>
      <c r="H329" s="280">
        <v>46.399999999999999</v>
      </c>
      <c r="I329" s="281"/>
      <c r="J329" s="282">
        <f>ROUND(I329*H329,2)</f>
        <v>0</v>
      </c>
      <c r="K329" s="278" t="s">
        <v>160</v>
      </c>
      <c r="L329" s="283"/>
      <c r="M329" s="284" t="s">
        <v>1</v>
      </c>
      <c r="N329" s="285" t="s">
        <v>43</v>
      </c>
      <c r="O329" s="92"/>
      <c r="P329" s="236">
        <f>O329*H329</f>
        <v>0</v>
      </c>
      <c r="Q329" s="236">
        <v>0.080000000000000002</v>
      </c>
      <c r="R329" s="236">
        <f>Q329*H329</f>
        <v>3.7119999999999997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197</v>
      </c>
      <c r="AT329" s="238" t="s">
        <v>377</v>
      </c>
      <c r="AU329" s="238" t="s">
        <v>88</v>
      </c>
      <c r="AY329" s="18" t="s">
        <v>150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86</v>
      </c>
      <c r="BK329" s="239">
        <f>ROUND(I329*H329,2)</f>
        <v>0</v>
      </c>
      <c r="BL329" s="18" t="s">
        <v>149</v>
      </c>
      <c r="BM329" s="238" t="s">
        <v>637</v>
      </c>
    </row>
    <row r="330" s="14" customFormat="1">
      <c r="A330" s="14"/>
      <c r="B330" s="251"/>
      <c r="C330" s="252"/>
      <c r="D330" s="242" t="s">
        <v>163</v>
      </c>
      <c r="E330" s="253" t="s">
        <v>1</v>
      </c>
      <c r="F330" s="254" t="s">
        <v>638</v>
      </c>
      <c r="G330" s="252"/>
      <c r="H330" s="255">
        <v>69.799999999999997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163</v>
      </c>
      <c r="AU330" s="261" t="s">
        <v>88</v>
      </c>
      <c r="AV330" s="14" t="s">
        <v>88</v>
      </c>
      <c r="AW330" s="14" t="s">
        <v>33</v>
      </c>
      <c r="AX330" s="14" t="s">
        <v>78</v>
      </c>
      <c r="AY330" s="261" t="s">
        <v>150</v>
      </c>
    </row>
    <row r="331" s="14" customFormat="1">
      <c r="A331" s="14"/>
      <c r="B331" s="251"/>
      <c r="C331" s="252"/>
      <c r="D331" s="242" t="s">
        <v>163</v>
      </c>
      <c r="E331" s="253" t="s">
        <v>1</v>
      </c>
      <c r="F331" s="254" t="s">
        <v>639</v>
      </c>
      <c r="G331" s="252"/>
      <c r="H331" s="255">
        <v>-15.4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163</v>
      </c>
      <c r="AU331" s="261" t="s">
        <v>88</v>
      </c>
      <c r="AV331" s="14" t="s">
        <v>88</v>
      </c>
      <c r="AW331" s="14" t="s">
        <v>33</v>
      </c>
      <c r="AX331" s="14" t="s">
        <v>78</v>
      </c>
      <c r="AY331" s="261" t="s">
        <v>150</v>
      </c>
    </row>
    <row r="332" s="14" customFormat="1">
      <c r="A332" s="14"/>
      <c r="B332" s="251"/>
      <c r="C332" s="252"/>
      <c r="D332" s="242" t="s">
        <v>163</v>
      </c>
      <c r="E332" s="253" t="s">
        <v>1</v>
      </c>
      <c r="F332" s="254" t="s">
        <v>640</v>
      </c>
      <c r="G332" s="252"/>
      <c r="H332" s="255">
        <v>-8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163</v>
      </c>
      <c r="AU332" s="261" t="s">
        <v>88</v>
      </c>
      <c r="AV332" s="14" t="s">
        <v>88</v>
      </c>
      <c r="AW332" s="14" t="s">
        <v>33</v>
      </c>
      <c r="AX332" s="14" t="s">
        <v>78</v>
      </c>
      <c r="AY332" s="261" t="s">
        <v>150</v>
      </c>
    </row>
    <row r="333" s="15" customFormat="1">
      <c r="A333" s="15"/>
      <c r="B333" s="265"/>
      <c r="C333" s="266"/>
      <c r="D333" s="242" t="s">
        <v>163</v>
      </c>
      <c r="E333" s="267" t="s">
        <v>1</v>
      </c>
      <c r="F333" s="268" t="s">
        <v>287</v>
      </c>
      <c r="G333" s="266"/>
      <c r="H333" s="269">
        <v>46.399999999999999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5" t="s">
        <v>163</v>
      </c>
      <c r="AU333" s="275" t="s">
        <v>88</v>
      </c>
      <c r="AV333" s="15" t="s">
        <v>149</v>
      </c>
      <c r="AW333" s="15" t="s">
        <v>33</v>
      </c>
      <c r="AX333" s="15" t="s">
        <v>86</v>
      </c>
      <c r="AY333" s="275" t="s">
        <v>150</v>
      </c>
    </row>
    <row r="334" s="2" customFormat="1" ht="16.5" customHeight="1">
      <c r="A334" s="39"/>
      <c r="B334" s="40"/>
      <c r="C334" s="276" t="s">
        <v>641</v>
      </c>
      <c r="D334" s="276" t="s">
        <v>377</v>
      </c>
      <c r="E334" s="277" t="s">
        <v>642</v>
      </c>
      <c r="F334" s="278" t="s">
        <v>643</v>
      </c>
      <c r="G334" s="279" t="s">
        <v>298</v>
      </c>
      <c r="H334" s="280">
        <v>15.4</v>
      </c>
      <c r="I334" s="281"/>
      <c r="J334" s="282">
        <f>ROUND(I334*H334,2)</f>
        <v>0</v>
      </c>
      <c r="K334" s="278" t="s">
        <v>160</v>
      </c>
      <c r="L334" s="283"/>
      <c r="M334" s="284" t="s">
        <v>1</v>
      </c>
      <c r="N334" s="285" t="s">
        <v>43</v>
      </c>
      <c r="O334" s="92"/>
      <c r="P334" s="236">
        <f>O334*H334</f>
        <v>0</v>
      </c>
      <c r="Q334" s="236">
        <v>0.048300000000000003</v>
      </c>
      <c r="R334" s="236">
        <f>Q334*H334</f>
        <v>0.74382000000000004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197</v>
      </c>
      <c r="AT334" s="238" t="s">
        <v>377</v>
      </c>
      <c r="AU334" s="238" t="s">
        <v>88</v>
      </c>
      <c r="AY334" s="18" t="s">
        <v>150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86</v>
      </c>
      <c r="BK334" s="239">
        <f>ROUND(I334*H334,2)</f>
        <v>0</v>
      </c>
      <c r="BL334" s="18" t="s">
        <v>149</v>
      </c>
      <c r="BM334" s="238" t="s">
        <v>644</v>
      </c>
    </row>
    <row r="335" s="14" customFormat="1">
      <c r="A335" s="14"/>
      <c r="B335" s="251"/>
      <c r="C335" s="252"/>
      <c r="D335" s="242" t="s">
        <v>163</v>
      </c>
      <c r="E335" s="253" t="s">
        <v>1</v>
      </c>
      <c r="F335" s="254" t="s">
        <v>645</v>
      </c>
      <c r="G335" s="252"/>
      <c r="H335" s="255">
        <v>15.4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163</v>
      </c>
      <c r="AU335" s="261" t="s">
        <v>88</v>
      </c>
      <c r="AV335" s="14" t="s">
        <v>88</v>
      </c>
      <c r="AW335" s="14" t="s">
        <v>33</v>
      </c>
      <c r="AX335" s="14" t="s">
        <v>86</v>
      </c>
      <c r="AY335" s="261" t="s">
        <v>150</v>
      </c>
    </row>
    <row r="336" s="2" customFormat="1" ht="16.5" customHeight="1">
      <c r="A336" s="39"/>
      <c r="B336" s="40"/>
      <c r="C336" s="276" t="s">
        <v>646</v>
      </c>
      <c r="D336" s="276" t="s">
        <v>377</v>
      </c>
      <c r="E336" s="277" t="s">
        <v>647</v>
      </c>
      <c r="F336" s="278" t="s">
        <v>648</v>
      </c>
      <c r="G336" s="279" t="s">
        <v>298</v>
      </c>
      <c r="H336" s="280">
        <v>8</v>
      </c>
      <c r="I336" s="281"/>
      <c r="J336" s="282">
        <f>ROUND(I336*H336,2)</f>
        <v>0</v>
      </c>
      <c r="K336" s="278" t="s">
        <v>160</v>
      </c>
      <c r="L336" s="283"/>
      <c r="M336" s="284" t="s">
        <v>1</v>
      </c>
      <c r="N336" s="285" t="s">
        <v>43</v>
      </c>
      <c r="O336" s="92"/>
      <c r="P336" s="236">
        <f>O336*H336</f>
        <v>0</v>
      </c>
      <c r="Q336" s="236">
        <v>0.085999999999999993</v>
      </c>
      <c r="R336" s="236">
        <f>Q336*H336</f>
        <v>0.68799999999999994</v>
      </c>
      <c r="S336" s="236">
        <v>0</v>
      </c>
      <c r="T336" s="23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8" t="s">
        <v>197</v>
      </c>
      <c r="AT336" s="238" t="s">
        <v>377</v>
      </c>
      <c r="AU336" s="238" t="s">
        <v>88</v>
      </c>
      <c r="AY336" s="18" t="s">
        <v>150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8" t="s">
        <v>86</v>
      </c>
      <c r="BK336" s="239">
        <f>ROUND(I336*H336,2)</f>
        <v>0</v>
      </c>
      <c r="BL336" s="18" t="s">
        <v>149</v>
      </c>
      <c r="BM336" s="238" t="s">
        <v>649</v>
      </c>
    </row>
    <row r="337" s="14" customFormat="1">
      <c r="A337" s="14"/>
      <c r="B337" s="251"/>
      <c r="C337" s="252"/>
      <c r="D337" s="242" t="s">
        <v>163</v>
      </c>
      <c r="E337" s="253" t="s">
        <v>1</v>
      </c>
      <c r="F337" s="254" t="s">
        <v>650</v>
      </c>
      <c r="G337" s="252"/>
      <c r="H337" s="255">
        <v>8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163</v>
      </c>
      <c r="AU337" s="261" t="s">
        <v>88</v>
      </c>
      <c r="AV337" s="14" t="s">
        <v>88</v>
      </c>
      <c r="AW337" s="14" t="s">
        <v>33</v>
      </c>
      <c r="AX337" s="14" t="s">
        <v>86</v>
      </c>
      <c r="AY337" s="261" t="s">
        <v>150</v>
      </c>
    </row>
    <row r="338" s="2" customFormat="1" ht="24.15" customHeight="1">
      <c r="A338" s="39"/>
      <c r="B338" s="40"/>
      <c r="C338" s="227" t="s">
        <v>651</v>
      </c>
      <c r="D338" s="227" t="s">
        <v>156</v>
      </c>
      <c r="E338" s="228" t="s">
        <v>652</v>
      </c>
      <c r="F338" s="229" t="s">
        <v>653</v>
      </c>
      <c r="G338" s="230" t="s">
        <v>298</v>
      </c>
      <c r="H338" s="231">
        <v>18.300000000000001</v>
      </c>
      <c r="I338" s="232"/>
      <c r="J338" s="233">
        <f>ROUND(I338*H338,2)</f>
        <v>0</v>
      </c>
      <c r="K338" s="229" t="s">
        <v>160</v>
      </c>
      <c r="L338" s="45"/>
      <c r="M338" s="234" t="s">
        <v>1</v>
      </c>
      <c r="N338" s="235" t="s">
        <v>43</v>
      </c>
      <c r="O338" s="92"/>
      <c r="P338" s="236">
        <f>O338*H338</f>
        <v>0</v>
      </c>
      <c r="Q338" s="236">
        <v>0.14041999999999999</v>
      </c>
      <c r="R338" s="236">
        <f>Q338*H338</f>
        <v>2.5696859999999999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149</v>
      </c>
      <c r="AT338" s="238" t="s">
        <v>156</v>
      </c>
      <c r="AU338" s="238" t="s">
        <v>88</v>
      </c>
      <c r="AY338" s="18" t="s">
        <v>150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86</v>
      </c>
      <c r="BK338" s="239">
        <f>ROUND(I338*H338,2)</f>
        <v>0</v>
      </c>
      <c r="BL338" s="18" t="s">
        <v>149</v>
      </c>
      <c r="BM338" s="238" t="s">
        <v>654</v>
      </c>
    </row>
    <row r="339" s="14" customFormat="1">
      <c r="A339" s="14"/>
      <c r="B339" s="251"/>
      <c r="C339" s="252"/>
      <c r="D339" s="242" t="s">
        <v>163</v>
      </c>
      <c r="E339" s="253" t="s">
        <v>1</v>
      </c>
      <c r="F339" s="254" t="s">
        <v>655</v>
      </c>
      <c r="G339" s="252"/>
      <c r="H339" s="255">
        <v>18.300000000000001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163</v>
      </c>
      <c r="AU339" s="261" t="s">
        <v>88</v>
      </c>
      <c r="AV339" s="14" t="s">
        <v>88</v>
      </c>
      <c r="AW339" s="14" t="s">
        <v>33</v>
      </c>
      <c r="AX339" s="14" t="s">
        <v>86</v>
      </c>
      <c r="AY339" s="261" t="s">
        <v>150</v>
      </c>
    </row>
    <row r="340" s="2" customFormat="1" ht="16.5" customHeight="1">
      <c r="A340" s="39"/>
      <c r="B340" s="40"/>
      <c r="C340" s="276" t="s">
        <v>656</v>
      </c>
      <c r="D340" s="276" t="s">
        <v>377</v>
      </c>
      <c r="E340" s="277" t="s">
        <v>657</v>
      </c>
      <c r="F340" s="278" t="s">
        <v>658</v>
      </c>
      <c r="G340" s="279" t="s">
        <v>298</v>
      </c>
      <c r="H340" s="280">
        <v>18.300000000000001</v>
      </c>
      <c r="I340" s="281"/>
      <c r="J340" s="282">
        <f>ROUND(I340*H340,2)</f>
        <v>0</v>
      </c>
      <c r="K340" s="278" t="s">
        <v>160</v>
      </c>
      <c r="L340" s="283"/>
      <c r="M340" s="284" t="s">
        <v>1</v>
      </c>
      <c r="N340" s="285" t="s">
        <v>43</v>
      </c>
      <c r="O340" s="92"/>
      <c r="P340" s="236">
        <f>O340*H340</f>
        <v>0</v>
      </c>
      <c r="Q340" s="236">
        <v>0.044999999999999998</v>
      </c>
      <c r="R340" s="236">
        <f>Q340*H340</f>
        <v>0.82350000000000001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197</v>
      </c>
      <c r="AT340" s="238" t="s">
        <v>377</v>
      </c>
      <c r="AU340" s="238" t="s">
        <v>88</v>
      </c>
      <c r="AY340" s="18" t="s">
        <v>150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86</v>
      </c>
      <c r="BK340" s="239">
        <f>ROUND(I340*H340,2)</f>
        <v>0</v>
      </c>
      <c r="BL340" s="18" t="s">
        <v>149</v>
      </c>
      <c r="BM340" s="238" t="s">
        <v>659</v>
      </c>
    </row>
    <row r="341" s="14" customFormat="1">
      <c r="A341" s="14"/>
      <c r="B341" s="251"/>
      <c r="C341" s="252"/>
      <c r="D341" s="242" t="s">
        <v>163</v>
      </c>
      <c r="E341" s="253" t="s">
        <v>1</v>
      </c>
      <c r="F341" s="254" t="s">
        <v>660</v>
      </c>
      <c r="G341" s="252"/>
      <c r="H341" s="255">
        <v>18.300000000000001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163</v>
      </c>
      <c r="AU341" s="261" t="s">
        <v>88</v>
      </c>
      <c r="AV341" s="14" t="s">
        <v>88</v>
      </c>
      <c r="AW341" s="14" t="s">
        <v>33</v>
      </c>
      <c r="AX341" s="14" t="s">
        <v>86</v>
      </c>
      <c r="AY341" s="261" t="s">
        <v>150</v>
      </c>
    </row>
    <row r="342" s="2" customFormat="1" ht="21.75" customHeight="1">
      <c r="A342" s="39"/>
      <c r="B342" s="40"/>
      <c r="C342" s="227" t="s">
        <v>661</v>
      </c>
      <c r="D342" s="227" t="s">
        <v>156</v>
      </c>
      <c r="E342" s="228" t="s">
        <v>662</v>
      </c>
      <c r="F342" s="229" t="s">
        <v>663</v>
      </c>
      <c r="G342" s="230" t="s">
        <v>298</v>
      </c>
      <c r="H342" s="231">
        <v>45</v>
      </c>
      <c r="I342" s="232"/>
      <c r="J342" s="233">
        <f>ROUND(I342*H342,2)</f>
        <v>0</v>
      </c>
      <c r="K342" s="229" t="s">
        <v>160</v>
      </c>
      <c r="L342" s="45"/>
      <c r="M342" s="234" t="s">
        <v>1</v>
      </c>
      <c r="N342" s="235" t="s">
        <v>43</v>
      </c>
      <c r="O342" s="92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149</v>
      </c>
      <c r="AT342" s="238" t="s">
        <v>156</v>
      </c>
      <c r="AU342" s="238" t="s">
        <v>88</v>
      </c>
      <c r="AY342" s="18" t="s">
        <v>150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86</v>
      </c>
      <c r="BK342" s="239">
        <f>ROUND(I342*H342,2)</f>
        <v>0</v>
      </c>
      <c r="BL342" s="18" t="s">
        <v>149</v>
      </c>
      <c r="BM342" s="238" t="s">
        <v>664</v>
      </c>
    </row>
    <row r="343" s="14" customFormat="1">
      <c r="A343" s="14"/>
      <c r="B343" s="251"/>
      <c r="C343" s="252"/>
      <c r="D343" s="242" t="s">
        <v>163</v>
      </c>
      <c r="E343" s="253" t="s">
        <v>1</v>
      </c>
      <c r="F343" s="254" t="s">
        <v>665</v>
      </c>
      <c r="G343" s="252"/>
      <c r="H343" s="255">
        <v>45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163</v>
      </c>
      <c r="AU343" s="261" t="s">
        <v>88</v>
      </c>
      <c r="AV343" s="14" t="s">
        <v>88</v>
      </c>
      <c r="AW343" s="14" t="s">
        <v>33</v>
      </c>
      <c r="AX343" s="14" t="s">
        <v>86</v>
      </c>
      <c r="AY343" s="261" t="s">
        <v>150</v>
      </c>
    </row>
    <row r="344" s="2" customFormat="1" ht="24.15" customHeight="1">
      <c r="A344" s="39"/>
      <c r="B344" s="40"/>
      <c r="C344" s="227" t="s">
        <v>666</v>
      </c>
      <c r="D344" s="227" t="s">
        <v>156</v>
      </c>
      <c r="E344" s="228" t="s">
        <v>667</v>
      </c>
      <c r="F344" s="229" t="s">
        <v>668</v>
      </c>
      <c r="G344" s="230" t="s">
        <v>298</v>
      </c>
      <c r="H344" s="231">
        <v>45</v>
      </c>
      <c r="I344" s="232"/>
      <c r="J344" s="233">
        <f>ROUND(I344*H344,2)</f>
        <v>0</v>
      </c>
      <c r="K344" s="229" t="s">
        <v>160</v>
      </c>
      <c r="L344" s="45"/>
      <c r="M344" s="234" t="s">
        <v>1</v>
      </c>
      <c r="N344" s="235" t="s">
        <v>43</v>
      </c>
      <c r="O344" s="92"/>
      <c r="P344" s="236">
        <f>O344*H344</f>
        <v>0</v>
      </c>
      <c r="Q344" s="236">
        <v>0.00027999999999999998</v>
      </c>
      <c r="R344" s="236">
        <f>Q344*H344</f>
        <v>0.012599999999999998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149</v>
      </c>
      <c r="AT344" s="238" t="s">
        <v>156</v>
      </c>
      <c r="AU344" s="238" t="s">
        <v>88</v>
      </c>
      <c r="AY344" s="18" t="s">
        <v>150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86</v>
      </c>
      <c r="BK344" s="239">
        <f>ROUND(I344*H344,2)</f>
        <v>0</v>
      </c>
      <c r="BL344" s="18" t="s">
        <v>149</v>
      </c>
      <c r="BM344" s="238" t="s">
        <v>669</v>
      </c>
    </row>
    <row r="345" s="13" customFormat="1">
      <c r="A345" s="13"/>
      <c r="B345" s="240"/>
      <c r="C345" s="241"/>
      <c r="D345" s="242" t="s">
        <v>163</v>
      </c>
      <c r="E345" s="243" t="s">
        <v>1</v>
      </c>
      <c r="F345" s="244" t="s">
        <v>670</v>
      </c>
      <c r="G345" s="241"/>
      <c r="H345" s="243" t="s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163</v>
      </c>
      <c r="AU345" s="250" t="s">
        <v>88</v>
      </c>
      <c r="AV345" s="13" t="s">
        <v>86</v>
      </c>
      <c r="AW345" s="13" t="s">
        <v>33</v>
      </c>
      <c r="AX345" s="13" t="s">
        <v>78</v>
      </c>
      <c r="AY345" s="250" t="s">
        <v>150</v>
      </c>
    </row>
    <row r="346" s="14" customFormat="1">
      <c r="A346" s="14"/>
      <c r="B346" s="251"/>
      <c r="C346" s="252"/>
      <c r="D346" s="242" t="s">
        <v>163</v>
      </c>
      <c r="E346" s="253" t="s">
        <v>1</v>
      </c>
      <c r="F346" s="254" t="s">
        <v>665</v>
      </c>
      <c r="G346" s="252"/>
      <c r="H346" s="255">
        <v>45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163</v>
      </c>
      <c r="AU346" s="261" t="s">
        <v>88</v>
      </c>
      <c r="AV346" s="14" t="s">
        <v>88</v>
      </c>
      <c r="AW346" s="14" t="s">
        <v>33</v>
      </c>
      <c r="AX346" s="14" t="s">
        <v>86</v>
      </c>
      <c r="AY346" s="261" t="s">
        <v>150</v>
      </c>
    </row>
    <row r="347" s="2" customFormat="1" ht="24.15" customHeight="1">
      <c r="A347" s="39"/>
      <c r="B347" s="40"/>
      <c r="C347" s="227" t="s">
        <v>671</v>
      </c>
      <c r="D347" s="227" t="s">
        <v>156</v>
      </c>
      <c r="E347" s="228" t="s">
        <v>672</v>
      </c>
      <c r="F347" s="229" t="s">
        <v>673</v>
      </c>
      <c r="G347" s="230" t="s">
        <v>274</v>
      </c>
      <c r="H347" s="231">
        <v>421.07999999999998</v>
      </c>
      <c r="I347" s="232"/>
      <c r="J347" s="233">
        <f>ROUND(I347*H347,2)</f>
        <v>0</v>
      </c>
      <c r="K347" s="229" t="s">
        <v>160</v>
      </c>
      <c r="L347" s="45"/>
      <c r="M347" s="234" t="s">
        <v>1</v>
      </c>
      <c r="N347" s="235" t="s">
        <v>43</v>
      </c>
      <c r="O347" s="92"/>
      <c r="P347" s="236">
        <f>O347*H347</f>
        <v>0</v>
      </c>
      <c r="Q347" s="236">
        <v>0.00036000000000000002</v>
      </c>
      <c r="R347" s="236">
        <f>Q347*H347</f>
        <v>0.1515888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149</v>
      </c>
      <c r="AT347" s="238" t="s">
        <v>156</v>
      </c>
      <c r="AU347" s="238" t="s">
        <v>88</v>
      </c>
      <c r="AY347" s="18" t="s">
        <v>150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86</v>
      </c>
      <c r="BK347" s="239">
        <f>ROUND(I347*H347,2)</f>
        <v>0</v>
      </c>
      <c r="BL347" s="18" t="s">
        <v>149</v>
      </c>
      <c r="BM347" s="238" t="s">
        <v>674</v>
      </c>
    </row>
    <row r="348" s="13" customFormat="1">
      <c r="A348" s="13"/>
      <c r="B348" s="240"/>
      <c r="C348" s="241"/>
      <c r="D348" s="242" t="s">
        <v>163</v>
      </c>
      <c r="E348" s="243" t="s">
        <v>1</v>
      </c>
      <c r="F348" s="244" t="s">
        <v>675</v>
      </c>
      <c r="G348" s="241"/>
      <c r="H348" s="243" t="s">
        <v>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163</v>
      </c>
      <c r="AU348" s="250" t="s">
        <v>88</v>
      </c>
      <c r="AV348" s="13" t="s">
        <v>86</v>
      </c>
      <c r="AW348" s="13" t="s">
        <v>33</v>
      </c>
      <c r="AX348" s="13" t="s">
        <v>78</v>
      </c>
      <c r="AY348" s="250" t="s">
        <v>150</v>
      </c>
    </row>
    <row r="349" s="14" customFormat="1">
      <c r="A349" s="14"/>
      <c r="B349" s="251"/>
      <c r="C349" s="252"/>
      <c r="D349" s="242" t="s">
        <v>163</v>
      </c>
      <c r="E349" s="253" t="s">
        <v>1</v>
      </c>
      <c r="F349" s="254" t="s">
        <v>676</v>
      </c>
      <c r="G349" s="252"/>
      <c r="H349" s="255">
        <v>317.30000000000001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163</v>
      </c>
      <c r="AU349" s="261" t="s">
        <v>88</v>
      </c>
      <c r="AV349" s="14" t="s">
        <v>88</v>
      </c>
      <c r="AW349" s="14" t="s">
        <v>33</v>
      </c>
      <c r="AX349" s="14" t="s">
        <v>78</v>
      </c>
      <c r="AY349" s="261" t="s">
        <v>150</v>
      </c>
    </row>
    <row r="350" s="14" customFormat="1">
      <c r="A350" s="14"/>
      <c r="B350" s="251"/>
      <c r="C350" s="252"/>
      <c r="D350" s="242" t="s">
        <v>163</v>
      </c>
      <c r="E350" s="253" t="s">
        <v>1</v>
      </c>
      <c r="F350" s="254" t="s">
        <v>677</v>
      </c>
      <c r="G350" s="252"/>
      <c r="H350" s="255">
        <v>40.32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163</v>
      </c>
      <c r="AU350" s="261" t="s">
        <v>88</v>
      </c>
      <c r="AV350" s="14" t="s">
        <v>88</v>
      </c>
      <c r="AW350" s="14" t="s">
        <v>33</v>
      </c>
      <c r="AX350" s="14" t="s">
        <v>78</v>
      </c>
      <c r="AY350" s="261" t="s">
        <v>150</v>
      </c>
    </row>
    <row r="351" s="14" customFormat="1">
      <c r="A351" s="14"/>
      <c r="B351" s="251"/>
      <c r="C351" s="252"/>
      <c r="D351" s="242" t="s">
        <v>163</v>
      </c>
      <c r="E351" s="253" t="s">
        <v>1</v>
      </c>
      <c r="F351" s="254" t="s">
        <v>678</v>
      </c>
      <c r="G351" s="252"/>
      <c r="H351" s="255">
        <v>63.460000000000001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163</v>
      </c>
      <c r="AU351" s="261" t="s">
        <v>88</v>
      </c>
      <c r="AV351" s="14" t="s">
        <v>88</v>
      </c>
      <c r="AW351" s="14" t="s">
        <v>33</v>
      </c>
      <c r="AX351" s="14" t="s">
        <v>78</v>
      </c>
      <c r="AY351" s="261" t="s">
        <v>150</v>
      </c>
    </row>
    <row r="352" s="15" customFormat="1">
      <c r="A352" s="15"/>
      <c r="B352" s="265"/>
      <c r="C352" s="266"/>
      <c r="D352" s="242" t="s">
        <v>163</v>
      </c>
      <c r="E352" s="267" t="s">
        <v>1</v>
      </c>
      <c r="F352" s="268" t="s">
        <v>287</v>
      </c>
      <c r="G352" s="266"/>
      <c r="H352" s="269">
        <v>421.07999999999998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5" t="s">
        <v>163</v>
      </c>
      <c r="AU352" s="275" t="s">
        <v>88</v>
      </c>
      <c r="AV352" s="15" t="s">
        <v>149</v>
      </c>
      <c r="AW352" s="15" t="s">
        <v>33</v>
      </c>
      <c r="AX352" s="15" t="s">
        <v>86</v>
      </c>
      <c r="AY352" s="275" t="s">
        <v>150</v>
      </c>
    </row>
    <row r="353" s="2" customFormat="1" ht="16.5" customHeight="1">
      <c r="A353" s="39"/>
      <c r="B353" s="40"/>
      <c r="C353" s="227" t="s">
        <v>679</v>
      </c>
      <c r="D353" s="227" t="s">
        <v>156</v>
      </c>
      <c r="E353" s="228" t="s">
        <v>680</v>
      </c>
      <c r="F353" s="229" t="s">
        <v>681</v>
      </c>
      <c r="G353" s="230" t="s">
        <v>298</v>
      </c>
      <c r="H353" s="231">
        <v>45</v>
      </c>
      <c r="I353" s="232"/>
      <c r="J353" s="233">
        <f>ROUND(I353*H353,2)</f>
        <v>0</v>
      </c>
      <c r="K353" s="229" t="s">
        <v>160</v>
      </c>
      <c r="L353" s="45"/>
      <c r="M353" s="234" t="s">
        <v>1</v>
      </c>
      <c r="N353" s="235" t="s">
        <v>43</v>
      </c>
      <c r="O353" s="92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149</v>
      </c>
      <c r="AT353" s="238" t="s">
        <v>156</v>
      </c>
      <c r="AU353" s="238" t="s">
        <v>88</v>
      </c>
      <c r="AY353" s="18" t="s">
        <v>150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86</v>
      </c>
      <c r="BK353" s="239">
        <f>ROUND(I353*H353,2)</f>
        <v>0</v>
      </c>
      <c r="BL353" s="18" t="s">
        <v>149</v>
      </c>
      <c r="BM353" s="238" t="s">
        <v>682</v>
      </c>
    </row>
    <row r="354" s="14" customFormat="1">
      <c r="A354" s="14"/>
      <c r="B354" s="251"/>
      <c r="C354" s="252"/>
      <c r="D354" s="242" t="s">
        <v>163</v>
      </c>
      <c r="E354" s="253" t="s">
        <v>1</v>
      </c>
      <c r="F354" s="254" t="s">
        <v>683</v>
      </c>
      <c r="G354" s="252"/>
      <c r="H354" s="255">
        <v>45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163</v>
      </c>
      <c r="AU354" s="261" t="s">
        <v>88</v>
      </c>
      <c r="AV354" s="14" t="s">
        <v>88</v>
      </c>
      <c r="AW354" s="14" t="s">
        <v>33</v>
      </c>
      <c r="AX354" s="14" t="s">
        <v>86</v>
      </c>
      <c r="AY354" s="261" t="s">
        <v>150</v>
      </c>
    </row>
    <row r="355" s="12" customFormat="1" ht="22.8" customHeight="1">
      <c r="A355" s="12"/>
      <c r="B355" s="211"/>
      <c r="C355" s="212"/>
      <c r="D355" s="213" t="s">
        <v>77</v>
      </c>
      <c r="E355" s="225" t="s">
        <v>684</v>
      </c>
      <c r="F355" s="225" t="s">
        <v>685</v>
      </c>
      <c r="G355" s="212"/>
      <c r="H355" s="212"/>
      <c r="I355" s="215"/>
      <c r="J355" s="226">
        <f>BK355</f>
        <v>0</v>
      </c>
      <c r="K355" s="212"/>
      <c r="L355" s="217"/>
      <c r="M355" s="218"/>
      <c r="N355" s="219"/>
      <c r="O355" s="219"/>
      <c r="P355" s="220">
        <f>SUM(P356:P399)</f>
        <v>0</v>
      </c>
      <c r="Q355" s="219"/>
      <c r="R355" s="220">
        <f>SUM(R356:R399)</f>
        <v>0</v>
      </c>
      <c r="S355" s="219"/>
      <c r="T355" s="221">
        <f>SUM(T356:T399)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2" t="s">
        <v>86</v>
      </c>
      <c r="AT355" s="223" t="s">
        <v>77</v>
      </c>
      <c r="AU355" s="223" t="s">
        <v>86</v>
      </c>
      <c r="AY355" s="222" t="s">
        <v>150</v>
      </c>
      <c r="BK355" s="224">
        <f>SUM(BK356:BK399)</f>
        <v>0</v>
      </c>
    </row>
    <row r="356" s="2" customFormat="1" ht="24.15" customHeight="1">
      <c r="A356" s="39"/>
      <c r="B356" s="40"/>
      <c r="C356" s="227" t="s">
        <v>686</v>
      </c>
      <c r="D356" s="227" t="s">
        <v>156</v>
      </c>
      <c r="E356" s="228" t="s">
        <v>687</v>
      </c>
      <c r="F356" s="229" t="s">
        <v>688</v>
      </c>
      <c r="G356" s="230" t="s">
        <v>363</v>
      </c>
      <c r="H356" s="231">
        <v>155.49100000000001</v>
      </c>
      <c r="I356" s="232"/>
      <c r="J356" s="233">
        <f>ROUND(I356*H356,2)</f>
        <v>0</v>
      </c>
      <c r="K356" s="229" t="s">
        <v>160</v>
      </c>
      <c r="L356" s="45"/>
      <c r="M356" s="234" t="s">
        <v>1</v>
      </c>
      <c r="N356" s="235" t="s">
        <v>43</v>
      </c>
      <c r="O356" s="92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149</v>
      </c>
      <c r="AT356" s="238" t="s">
        <v>156</v>
      </c>
      <c r="AU356" s="238" t="s">
        <v>88</v>
      </c>
      <c r="AY356" s="18" t="s">
        <v>150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86</v>
      </c>
      <c r="BK356" s="239">
        <f>ROUND(I356*H356,2)</f>
        <v>0</v>
      </c>
      <c r="BL356" s="18" t="s">
        <v>149</v>
      </c>
      <c r="BM356" s="238" t="s">
        <v>689</v>
      </c>
    </row>
    <row r="357" s="13" customFormat="1">
      <c r="A357" s="13"/>
      <c r="B357" s="240"/>
      <c r="C357" s="241"/>
      <c r="D357" s="242" t="s">
        <v>163</v>
      </c>
      <c r="E357" s="243" t="s">
        <v>1</v>
      </c>
      <c r="F357" s="244" t="s">
        <v>349</v>
      </c>
      <c r="G357" s="241"/>
      <c r="H357" s="243" t="s">
        <v>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163</v>
      </c>
      <c r="AU357" s="250" t="s">
        <v>88</v>
      </c>
      <c r="AV357" s="13" t="s">
        <v>86</v>
      </c>
      <c r="AW357" s="13" t="s">
        <v>33</v>
      </c>
      <c r="AX357" s="13" t="s">
        <v>78</v>
      </c>
      <c r="AY357" s="250" t="s">
        <v>150</v>
      </c>
    </row>
    <row r="358" s="14" customFormat="1">
      <c r="A358" s="14"/>
      <c r="B358" s="251"/>
      <c r="C358" s="252"/>
      <c r="D358" s="242" t="s">
        <v>163</v>
      </c>
      <c r="E358" s="253" t="s">
        <v>1</v>
      </c>
      <c r="F358" s="254" t="s">
        <v>690</v>
      </c>
      <c r="G358" s="252"/>
      <c r="H358" s="255">
        <v>29.120000000000001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163</v>
      </c>
      <c r="AU358" s="261" t="s">
        <v>88</v>
      </c>
      <c r="AV358" s="14" t="s">
        <v>88</v>
      </c>
      <c r="AW358" s="14" t="s">
        <v>33</v>
      </c>
      <c r="AX358" s="14" t="s">
        <v>78</v>
      </c>
      <c r="AY358" s="261" t="s">
        <v>150</v>
      </c>
    </row>
    <row r="359" s="14" customFormat="1">
      <c r="A359" s="14"/>
      <c r="B359" s="251"/>
      <c r="C359" s="252"/>
      <c r="D359" s="242" t="s">
        <v>163</v>
      </c>
      <c r="E359" s="253" t="s">
        <v>1</v>
      </c>
      <c r="F359" s="254" t="s">
        <v>691</v>
      </c>
      <c r="G359" s="252"/>
      <c r="H359" s="255">
        <v>68.131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163</v>
      </c>
      <c r="AU359" s="261" t="s">
        <v>88</v>
      </c>
      <c r="AV359" s="14" t="s">
        <v>88</v>
      </c>
      <c r="AW359" s="14" t="s">
        <v>33</v>
      </c>
      <c r="AX359" s="14" t="s">
        <v>78</v>
      </c>
      <c r="AY359" s="261" t="s">
        <v>150</v>
      </c>
    </row>
    <row r="360" s="13" customFormat="1">
      <c r="A360" s="13"/>
      <c r="B360" s="240"/>
      <c r="C360" s="241"/>
      <c r="D360" s="242" t="s">
        <v>163</v>
      </c>
      <c r="E360" s="243" t="s">
        <v>1</v>
      </c>
      <c r="F360" s="244" t="s">
        <v>692</v>
      </c>
      <c r="G360" s="241"/>
      <c r="H360" s="243" t="s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163</v>
      </c>
      <c r="AU360" s="250" t="s">
        <v>88</v>
      </c>
      <c r="AV360" s="13" t="s">
        <v>86</v>
      </c>
      <c r="AW360" s="13" t="s">
        <v>33</v>
      </c>
      <c r="AX360" s="13" t="s">
        <v>78</v>
      </c>
      <c r="AY360" s="250" t="s">
        <v>150</v>
      </c>
    </row>
    <row r="361" s="14" customFormat="1">
      <c r="A361" s="14"/>
      <c r="B361" s="251"/>
      <c r="C361" s="252"/>
      <c r="D361" s="242" t="s">
        <v>163</v>
      </c>
      <c r="E361" s="253" t="s">
        <v>1</v>
      </c>
      <c r="F361" s="254" t="s">
        <v>693</v>
      </c>
      <c r="G361" s="252"/>
      <c r="H361" s="255">
        <v>58.240000000000002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163</v>
      </c>
      <c r="AU361" s="261" t="s">
        <v>88</v>
      </c>
      <c r="AV361" s="14" t="s">
        <v>88</v>
      </c>
      <c r="AW361" s="14" t="s">
        <v>33</v>
      </c>
      <c r="AX361" s="14" t="s">
        <v>78</v>
      </c>
      <c r="AY361" s="261" t="s">
        <v>150</v>
      </c>
    </row>
    <row r="362" s="15" customFormat="1">
      <c r="A362" s="15"/>
      <c r="B362" s="265"/>
      <c r="C362" s="266"/>
      <c r="D362" s="242" t="s">
        <v>163</v>
      </c>
      <c r="E362" s="267" t="s">
        <v>1</v>
      </c>
      <c r="F362" s="268" t="s">
        <v>287</v>
      </c>
      <c r="G362" s="266"/>
      <c r="H362" s="269">
        <v>155.49100000000001</v>
      </c>
      <c r="I362" s="270"/>
      <c r="J362" s="266"/>
      <c r="K362" s="266"/>
      <c r="L362" s="271"/>
      <c r="M362" s="272"/>
      <c r="N362" s="273"/>
      <c r="O362" s="273"/>
      <c r="P362" s="273"/>
      <c r="Q362" s="273"/>
      <c r="R362" s="273"/>
      <c r="S362" s="273"/>
      <c r="T362" s="27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5" t="s">
        <v>163</v>
      </c>
      <c r="AU362" s="275" t="s">
        <v>88</v>
      </c>
      <c r="AV362" s="15" t="s">
        <v>149</v>
      </c>
      <c r="AW362" s="15" t="s">
        <v>33</v>
      </c>
      <c r="AX362" s="15" t="s">
        <v>86</v>
      </c>
      <c r="AY362" s="275" t="s">
        <v>150</v>
      </c>
    </row>
    <row r="363" s="2" customFormat="1" ht="24.15" customHeight="1">
      <c r="A363" s="39"/>
      <c r="B363" s="40"/>
      <c r="C363" s="227" t="s">
        <v>694</v>
      </c>
      <c r="D363" s="227" t="s">
        <v>156</v>
      </c>
      <c r="E363" s="228" t="s">
        <v>695</v>
      </c>
      <c r="F363" s="229" t="s">
        <v>696</v>
      </c>
      <c r="G363" s="230" t="s">
        <v>363</v>
      </c>
      <c r="H363" s="231">
        <v>1964.249</v>
      </c>
      <c r="I363" s="232"/>
      <c r="J363" s="233">
        <f>ROUND(I363*H363,2)</f>
        <v>0</v>
      </c>
      <c r="K363" s="229" t="s">
        <v>160</v>
      </c>
      <c r="L363" s="45"/>
      <c r="M363" s="234" t="s">
        <v>1</v>
      </c>
      <c r="N363" s="235" t="s">
        <v>43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149</v>
      </c>
      <c r="AT363" s="238" t="s">
        <v>156</v>
      </c>
      <c r="AU363" s="238" t="s">
        <v>88</v>
      </c>
      <c r="AY363" s="18" t="s">
        <v>150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86</v>
      </c>
      <c r="BK363" s="239">
        <f>ROUND(I363*H363,2)</f>
        <v>0</v>
      </c>
      <c r="BL363" s="18" t="s">
        <v>149</v>
      </c>
      <c r="BM363" s="238" t="s">
        <v>697</v>
      </c>
    </row>
    <row r="364" s="13" customFormat="1">
      <c r="A364" s="13"/>
      <c r="B364" s="240"/>
      <c r="C364" s="241"/>
      <c r="D364" s="242" t="s">
        <v>163</v>
      </c>
      <c r="E364" s="243" t="s">
        <v>1</v>
      </c>
      <c r="F364" s="244" t="s">
        <v>698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163</v>
      </c>
      <c r="AU364" s="250" t="s">
        <v>88</v>
      </c>
      <c r="AV364" s="13" t="s">
        <v>86</v>
      </c>
      <c r="AW364" s="13" t="s">
        <v>33</v>
      </c>
      <c r="AX364" s="13" t="s">
        <v>78</v>
      </c>
      <c r="AY364" s="250" t="s">
        <v>150</v>
      </c>
    </row>
    <row r="365" s="14" customFormat="1">
      <c r="A365" s="14"/>
      <c r="B365" s="251"/>
      <c r="C365" s="252"/>
      <c r="D365" s="242" t="s">
        <v>163</v>
      </c>
      <c r="E365" s="253" t="s">
        <v>1</v>
      </c>
      <c r="F365" s="254" t="s">
        <v>699</v>
      </c>
      <c r="G365" s="252"/>
      <c r="H365" s="255">
        <v>553.27999999999997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163</v>
      </c>
      <c r="AU365" s="261" t="s">
        <v>88</v>
      </c>
      <c r="AV365" s="14" t="s">
        <v>88</v>
      </c>
      <c r="AW365" s="14" t="s">
        <v>33</v>
      </c>
      <c r="AX365" s="14" t="s">
        <v>78</v>
      </c>
      <c r="AY365" s="261" t="s">
        <v>150</v>
      </c>
    </row>
    <row r="366" s="14" customFormat="1">
      <c r="A366" s="14"/>
      <c r="B366" s="251"/>
      <c r="C366" s="252"/>
      <c r="D366" s="242" t="s">
        <v>163</v>
      </c>
      <c r="E366" s="253" t="s">
        <v>1</v>
      </c>
      <c r="F366" s="254" t="s">
        <v>700</v>
      </c>
      <c r="G366" s="252"/>
      <c r="H366" s="255">
        <v>1294.489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163</v>
      </c>
      <c r="AU366" s="261" t="s">
        <v>88</v>
      </c>
      <c r="AV366" s="14" t="s">
        <v>88</v>
      </c>
      <c r="AW366" s="14" t="s">
        <v>33</v>
      </c>
      <c r="AX366" s="14" t="s">
        <v>78</v>
      </c>
      <c r="AY366" s="261" t="s">
        <v>150</v>
      </c>
    </row>
    <row r="367" s="13" customFormat="1">
      <c r="A367" s="13"/>
      <c r="B367" s="240"/>
      <c r="C367" s="241"/>
      <c r="D367" s="242" t="s">
        <v>163</v>
      </c>
      <c r="E367" s="243" t="s">
        <v>1</v>
      </c>
      <c r="F367" s="244" t="s">
        <v>692</v>
      </c>
      <c r="G367" s="241"/>
      <c r="H367" s="243" t="s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163</v>
      </c>
      <c r="AU367" s="250" t="s">
        <v>88</v>
      </c>
      <c r="AV367" s="13" t="s">
        <v>86</v>
      </c>
      <c r="AW367" s="13" t="s">
        <v>33</v>
      </c>
      <c r="AX367" s="13" t="s">
        <v>78</v>
      </c>
      <c r="AY367" s="250" t="s">
        <v>150</v>
      </c>
    </row>
    <row r="368" s="14" customFormat="1">
      <c r="A368" s="14"/>
      <c r="B368" s="251"/>
      <c r="C368" s="252"/>
      <c r="D368" s="242" t="s">
        <v>163</v>
      </c>
      <c r="E368" s="253" t="s">
        <v>1</v>
      </c>
      <c r="F368" s="254" t="s">
        <v>701</v>
      </c>
      <c r="G368" s="252"/>
      <c r="H368" s="255">
        <v>116.48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163</v>
      </c>
      <c r="AU368" s="261" t="s">
        <v>88</v>
      </c>
      <c r="AV368" s="14" t="s">
        <v>88</v>
      </c>
      <c r="AW368" s="14" t="s">
        <v>33</v>
      </c>
      <c r="AX368" s="14" t="s">
        <v>78</v>
      </c>
      <c r="AY368" s="261" t="s">
        <v>150</v>
      </c>
    </row>
    <row r="369" s="15" customFormat="1">
      <c r="A369" s="15"/>
      <c r="B369" s="265"/>
      <c r="C369" s="266"/>
      <c r="D369" s="242" t="s">
        <v>163</v>
      </c>
      <c r="E369" s="267" t="s">
        <v>1</v>
      </c>
      <c r="F369" s="268" t="s">
        <v>287</v>
      </c>
      <c r="G369" s="266"/>
      <c r="H369" s="269">
        <v>1964.249</v>
      </c>
      <c r="I369" s="270"/>
      <c r="J369" s="266"/>
      <c r="K369" s="266"/>
      <c r="L369" s="271"/>
      <c r="M369" s="272"/>
      <c r="N369" s="273"/>
      <c r="O369" s="273"/>
      <c r="P369" s="273"/>
      <c r="Q369" s="273"/>
      <c r="R369" s="273"/>
      <c r="S369" s="273"/>
      <c r="T369" s="27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5" t="s">
        <v>163</v>
      </c>
      <c r="AU369" s="275" t="s">
        <v>88</v>
      </c>
      <c r="AV369" s="15" t="s">
        <v>149</v>
      </c>
      <c r="AW369" s="15" t="s">
        <v>33</v>
      </c>
      <c r="AX369" s="15" t="s">
        <v>86</v>
      </c>
      <c r="AY369" s="275" t="s">
        <v>150</v>
      </c>
    </row>
    <row r="370" s="2" customFormat="1" ht="24.15" customHeight="1">
      <c r="A370" s="39"/>
      <c r="B370" s="40"/>
      <c r="C370" s="227" t="s">
        <v>702</v>
      </c>
      <c r="D370" s="227" t="s">
        <v>156</v>
      </c>
      <c r="E370" s="228" t="s">
        <v>703</v>
      </c>
      <c r="F370" s="229" t="s">
        <v>704</v>
      </c>
      <c r="G370" s="230" t="s">
        <v>363</v>
      </c>
      <c r="H370" s="231">
        <v>15.467000000000001</v>
      </c>
      <c r="I370" s="232"/>
      <c r="J370" s="233">
        <f>ROUND(I370*H370,2)</f>
        <v>0</v>
      </c>
      <c r="K370" s="229" t="s">
        <v>160</v>
      </c>
      <c r="L370" s="45"/>
      <c r="M370" s="234" t="s">
        <v>1</v>
      </c>
      <c r="N370" s="235" t="s">
        <v>43</v>
      </c>
      <c r="O370" s="92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149</v>
      </c>
      <c r="AT370" s="238" t="s">
        <v>156</v>
      </c>
      <c r="AU370" s="238" t="s">
        <v>88</v>
      </c>
      <c r="AY370" s="18" t="s">
        <v>150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86</v>
      </c>
      <c r="BK370" s="239">
        <f>ROUND(I370*H370,2)</f>
        <v>0</v>
      </c>
      <c r="BL370" s="18" t="s">
        <v>149</v>
      </c>
      <c r="BM370" s="238" t="s">
        <v>705</v>
      </c>
    </row>
    <row r="371" s="13" customFormat="1">
      <c r="A371" s="13"/>
      <c r="B371" s="240"/>
      <c r="C371" s="241"/>
      <c r="D371" s="242" t="s">
        <v>163</v>
      </c>
      <c r="E371" s="243" t="s">
        <v>1</v>
      </c>
      <c r="F371" s="244" t="s">
        <v>349</v>
      </c>
      <c r="G371" s="241"/>
      <c r="H371" s="243" t="s">
        <v>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163</v>
      </c>
      <c r="AU371" s="250" t="s">
        <v>88</v>
      </c>
      <c r="AV371" s="13" t="s">
        <v>86</v>
      </c>
      <c r="AW371" s="13" t="s">
        <v>33</v>
      </c>
      <c r="AX371" s="13" t="s">
        <v>78</v>
      </c>
      <c r="AY371" s="250" t="s">
        <v>150</v>
      </c>
    </row>
    <row r="372" s="14" customFormat="1">
      <c r="A372" s="14"/>
      <c r="B372" s="251"/>
      <c r="C372" s="252"/>
      <c r="D372" s="242" t="s">
        <v>163</v>
      </c>
      <c r="E372" s="253" t="s">
        <v>1</v>
      </c>
      <c r="F372" s="254" t="s">
        <v>706</v>
      </c>
      <c r="G372" s="252"/>
      <c r="H372" s="255">
        <v>13.65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163</v>
      </c>
      <c r="AU372" s="261" t="s">
        <v>88</v>
      </c>
      <c r="AV372" s="14" t="s">
        <v>88</v>
      </c>
      <c r="AW372" s="14" t="s">
        <v>33</v>
      </c>
      <c r="AX372" s="14" t="s">
        <v>78</v>
      </c>
      <c r="AY372" s="261" t="s">
        <v>150</v>
      </c>
    </row>
    <row r="373" s="14" customFormat="1">
      <c r="A373" s="14"/>
      <c r="B373" s="251"/>
      <c r="C373" s="252"/>
      <c r="D373" s="242" t="s">
        <v>163</v>
      </c>
      <c r="E373" s="253" t="s">
        <v>1</v>
      </c>
      <c r="F373" s="254" t="s">
        <v>707</v>
      </c>
      <c r="G373" s="252"/>
      <c r="H373" s="255">
        <v>1.817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1" t="s">
        <v>163</v>
      </c>
      <c r="AU373" s="261" t="s">
        <v>88</v>
      </c>
      <c r="AV373" s="14" t="s">
        <v>88</v>
      </c>
      <c r="AW373" s="14" t="s">
        <v>33</v>
      </c>
      <c r="AX373" s="14" t="s">
        <v>78</v>
      </c>
      <c r="AY373" s="261" t="s">
        <v>150</v>
      </c>
    </row>
    <row r="374" s="15" customFormat="1">
      <c r="A374" s="15"/>
      <c r="B374" s="265"/>
      <c r="C374" s="266"/>
      <c r="D374" s="242" t="s">
        <v>163</v>
      </c>
      <c r="E374" s="267" t="s">
        <v>1</v>
      </c>
      <c r="F374" s="268" t="s">
        <v>287</v>
      </c>
      <c r="G374" s="266"/>
      <c r="H374" s="269">
        <v>15.467000000000001</v>
      </c>
      <c r="I374" s="270"/>
      <c r="J374" s="266"/>
      <c r="K374" s="266"/>
      <c r="L374" s="271"/>
      <c r="M374" s="272"/>
      <c r="N374" s="273"/>
      <c r="O374" s="273"/>
      <c r="P374" s="273"/>
      <c r="Q374" s="273"/>
      <c r="R374" s="273"/>
      <c r="S374" s="273"/>
      <c r="T374" s="27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5" t="s">
        <v>163</v>
      </c>
      <c r="AU374" s="275" t="s">
        <v>88</v>
      </c>
      <c r="AV374" s="15" t="s">
        <v>149</v>
      </c>
      <c r="AW374" s="15" t="s">
        <v>33</v>
      </c>
      <c r="AX374" s="15" t="s">
        <v>86</v>
      </c>
      <c r="AY374" s="275" t="s">
        <v>150</v>
      </c>
    </row>
    <row r="375" s="2" customFormat="1" ht="24.15" customHeight="1">
      <c r="A375" s="39"/>
      <c r="B375" s="40"/>
      <c r="C375" s="227" t="s">
        <v>708</v>
      </c>
      <c r="D375" s="227" t="s">
        <v>156</v>
      </c>
      <c r="E375" s="228" t="s">
        <v>709</v>
      </c>
      <c r="F375" s="229" t="s">
        <v>696</v>
      </c>
      <c r="G375" s="230" t="s">
        <v>363</v>
      </c>
      <c r="H375" s="231">
        <v>293.87299999999999</v>
      </c>
      <c r="I375" s="232"/>
      <c r="J375" s="233">
        <f>ROUND(I375*H375,2)</f>
        <v>0</v>
      </c>
      <c r="K375" s="229" t="s">
        <v>160</v>
      </c>
      <c r="L375" s="45"/>
      <c r="M375" s="234" t="s">
        <v>1</v>
      </c>
      <c r="N375" s="235" t="s">
        <v>43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149</v>
      </c>
      <c r="AT375" s="238" t="s">
        <v>156</v>
      </c>
      <c r="AU375" s="238" t="s">
        <v>88</v>
      </c>
      <c r="AY375" s="18" t="s">
        <v>150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86</v>
      </c>
      <c r="BK375" s="239">
        <f>ROUND(I375*H375,2)</f>
        <v>0</v>
      </c>
      <c r="BL375" s="18" t="s">
        <v>149</v>
      </c>
      <c r="BM375" s="238" t="s">
        <v>710</v>
      </c>
    </row>
    <row r="376" s="13" customFormat="1">
      <c r="A376" s="13"/>
      <c r="B376" s="240"/>
      <c r="C376" s="241"/>
      <c r="D376" s="242" t="s">
        <v>163</v>
      </c>
      <c r="E376" s="243" t="s">
        <v>1</v>
      </c>
      <c r="F376" s="244" t="s">
        <v>349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163</v>
      </c>
      <c r="AU376" s="250" t="s">
        <v>88</v>
      </c>
      <c r="AV376" s="13" t="s">
        <v>86</v>
      </c>
      <c r="AW376" s="13" t="s">
        <v>33</v>
      </c>
      <c r="AX376" s="13" t="s">
        <v>78</v>
      </c>
      <c r="AY376" s="250" t="s">
        <v>150</v>
      </c>
    </row>
    <row r="377" s="14" customFormat="1">
      <c r="A377" s="14"/>
      <c r="B377" s="251"/>
      <c r="C377" s="252"/>
      <c r="D377" s="242" t="s">
        <v>163</v>
      </c>
      <c r="E377" s="253" t="s">
        <v>1</v>
      </c>
      <c r="F377" s="254" t="s">
        <v>711</v>
      </c>
      <c r="G377" s="252"/>
      <c r="H377" s="255">
        <v>259.35000000000002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163</v>
      </c>
      <c r="AU377" s="261" t="s">
        <v>88</v>
      </c>
      <c r="AV377" s="14" t="s">
        <v>88</v>
      </c>
      <c r="AW377" s="14" t="s">
        <v>33</v>
      </c>
      <c r="AX377" s="14" t="s">
        <v>78</v>
      </c>
      <c r="AY377" s="261" t="s">
        <v>150</v>
      </c>
    </row>
    <row r="378" s="14" customFormat="1">
      <c r="A378" s="14"/>
      <c r="B378" s="251"/>
      <c r="C378" s="252"/>
      <c r="D378" s="242" t="s">
        <v>163</v>
      </c>
      <c r="E378" s="253" t="s">
        <v>1</v>
      </c>
      <c r="F378" s="254" t="s">
        <v>712</v>
      </c>
      <c r="G378" s="252"/>
      <c r="H378" s="255">
        <v>34.523000000000003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163</v>
      </c>
      <c r="AU378" s="261" t="s">
        <v>88</v>
      </c>
      <c r="AV378" s="14" t="s">
        <v>88</v>
      </c>
      <c r="AW378" s="14" t="s">
        <v>33</v>
      </c>
      <c r="AX378" s="14" t="s">
        <v>78</v>
      </c>
      <c r="AY378" s="261" t="s">
        <v>150</v>
      </c>
    </row>
    <row r="379" s="15" customFormat="1">
      <c r="A379" s="15"/>
      <c r="B379" s="265"/>
      <c r="C379" s="266"/>
      <c r="D379" s="242" t="s">
        <v>163</v>
      </c>
      <c r="E379" s="267" t="s">
        <v>1</v>
      </c>
      <c r="F379" s="268" t="s">
        <v>287</v>
      </c>
      <c r="G379" s="266"/>
      <c r="H379" s="269">
        <v>293.87299999999999</v>
      </c>
      <c r="I379" s="270"/>
      <c r="J379" s="266"/>
      <c r="K379" s="266"/>
      <c r="L379" s="271"/>
      <c r="M379" s="272"/>
      <c r="N379" s="273"/>
      <c r="O379" s="273"/>
      <c r="P379" s="273"/>
      <c r="Q379" s="273"/>
      <c r="R379" s="273"/>
      <c r="S379" s="273"/>
      <c r="T379" s="27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5" t="s">
        <v>163</v>
      </c>
      <c r="AU379" s="275" t="s">
        <v>88</v>
      </c>
      <c r="AV379" s="15" t="s">
        <v>149</v>
      </c>
      <c r="AW379" s="15" t="s">
        <v>33</v>
      </c>
      <c r="AX379" s="15" t="s">
        <v>86</v>
      </c>
      <c r="AY379" s="275" t="s">
        <v>150</v>
      </c>
    </row>
    <row r="380" s="2" customFormat="1" ht="24.15" customHeight="1">
      <c r="A380" s="39"/>
      <c r="B380" s="40"/>
      <c r="C380" s="227" t="s">
        <v>713</v>
      </c>
      <c r="D380" s="227" t="s">
        <v>156</v>
      </c>
      <c r="E380" s="228" t="s">
        <v>714</v>
      </c>
      <c r="F380" s="229" t="s">
        <v>715</v>
      </c>
      <c r="G380" s="230" t="s">
        <v>363</v>
      </c>
      <c r="H380" s="231">
        <v>13.441000000000001</v>
      </c>
      <c r="I380" s="232"/>
      <c r="J380" s="233">
        <f>ROUND(I380*H380,2)</f>
        <v>0</v>
      </c>
      <c r="K380" s="229" t="s">
        <v>160</v>
      </c>
      <c r="L380" s="45"/>
      <c r="M380" s="234" t="s">
        <v>1</v>
      </c>
      <c r="N380" s="235" t="s">
        <v>43</v>
      </c>
      <c r="O380" s="92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149</v>
      </c>
      <c r="AT380" s="238" t="s">
        <v>156</v>
      </c>
      <c r="AU380" s="238" t="s">
        <v>88</v>
      </c>
      <c r="AY380" s="18" t="s">
        <v>150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86</v>
      </c>
      <c r="BK380" s="239">
        <f>ROUND(I380*H380,2)</f>
        <v>0</v>
      </c>
      <c r="BL380" s="18" t="s">
        <v>149</v>
      </c>
      <c r="BM380" s="238" t="s">
        <v>716</v>
      </c>
    </row>
    <row r="381" s="13" customFormat="1">
      <c r="A381" s="13"/>
      <c r="B381" s="240"/>
      <c r="C381" s="241"/>
      <c r="D381" s="242" t="s">
        <v>163</v>
      </c>
      <c r="E381" s="243" t="s">
        <v>1</v>
      </c>
      <c r="F381" s="244" t="s">
        <v>717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163</v>
      </c>
      <c r="AU381" s="250" t="s">
        <v>88</v>
      </c>
      <c r="AV381" s="13" t="s">
        <v>86</v>
      </c>
      <c r="AW381" s="13" t="s">
        <v>33</v>
      </c>
      <c r="AX381" s="13" t="s">
        <v>78</v>
      </c>
      <c r="AY381" s="250" t="s">
        <v>150</v>
      </c>
    </row>
    <row r="382" s="14" customFormat="1">
      <c r="A382" s="14"/>
      <c r="B382" s="251"/>
      <c r="C382" s="252"/>
      <c r="D382" s="242" t="s">
        <v>163</v>
      </c>
      <c r="E382" s="253" t="s">
        <v>1</v>
      </c>
      <c r="F382" s="254" t="s">
        <v>718</v>
      </c>
      <c r="G382" s="252"/>
      <c r="H382" s="255">
        <v>13.441000000000001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163</v>
      </c>
      <c r="AU382" s="261" t="s">
        <v>88</v>
      </c>
      <c r="AV382" s="14" t="s">
        <v>88</v>
      </c>
      <c r="AW382" s="14" t="s">
        <v>33</v>
      </c>
      <c r="AX382" s="14" t="s">
        <v>86</v>
      </c>
      <c r="AY382" s="261" t="s">
        <v>150</v>
      </c>
    </row>
    <row r="383" s="2" customFormat="1" ht="24.15" customHeight="1">
      <c r="A383" s="39"/>
      <c r="B383" s="40"/>
      <c r="C383" s="227" t="s">
        <v>719</v>
      </c>
      <c r="D383" s="227" t="s">
        <v>156</v>
      </c>
      <c r="E383" s="228" t="s">
        <v>720</v>
      </c>
      <c r="F383" s="229" t="s">
        <v>721</v>
      </c>
      <c r="G383" s="230" t="s">
        <v>363</v>
      </c>
      <c r="H383" s="231">
        <v>255.37899999999999</v>
      </c>
      <c r="I383" s="232"/>
      <c r="J383" s="233">
        <f>ROUND(I383*H383,2)</f>
        <v>0</v>
      </c>
      <c r="K383" s="229" t="s">
        <v>160</v>
      </c>
      <c r="L383" s="45"/>
      <c r="M383" s="234" t="s">
        <v>1</v>
      </c>
      <c r="N383" s="235" t="s">
        <v>43</v>
      </c>
      <c r="O383" s="92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149</v>
      </c>
      <c r="AT383" s="238" t="s">
        <v>156</v>
      </c>
      <c r="AU383" s="238" t="s">
        <v>88</v>
      </c>
      <c r="AY383" s="18" t="s">
        <v>150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86</v>
      </c>
      <c r="BK383" s="239">
        <f>ROUND(I383*H383,2)</f>
        <v>0</v>
      </c>
      <c r="BL383" s="18" t="s">
        <v>149</v>
      </c>
      <c r="BM383" s="238" t="s">
        <v>722</v>
      </c>
    </row>
    <row r="384" s="13" customFormat="1">
      <c r="A384" s="13"/>
      <c r="B384" s="240"/>
      <c r="C384" s="241"/>
      <c r="D384" s="242" t="s">
        <v>163</v>
      </c>
      <c r="E384" s="243" t="s">
        <v>1</v>
      </c>
      <c r="F384" s="244" t="s">
        <v>717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163</v>
      </c>
      <c r="AU384" s="250" t="s">
        <v>88</v>
      </c>
      <c r="AV384" s="13" t="s">
        <v>86</v>
      </c>
      <c r="AW384" s="13" t="s">
        <v>33</v>
      </c>
      <c r="AX384" s="13" t="s">
        <v>78</v>
      </c>
      <c r="AY384" s="250" t="s">
        <v>150</v>
      </c>
    </row>
    <row r="385" s="14" customFormat="1">
      <c r="A385" s="14"/>
      <c r="B385" s="251"/>
      <c r="C385" s="252"/>
      <c r="D385" s="242" t="s">
        <v>163</v>
      </c>
      <c r="E385" s="253" t="s">
        <v>1</v>
      </c>
      <c r="F385" s="254" t="s">
        <v>723</v>
      </c>
      <c r="G385" s="252"/>
      <c r="H385" s="255">
        <v>255.37899999999999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163</v>
      </c>
      <c r="AU385" s="261" t="s">
        <v>88</v>
      </c>
      <c r="AV385" s="14" t="s">
        <v>88</v>
      </c>
      <c r="AW385" s="14" t="s">
        <v>33</v>
      </c>
      <c r="AX385" s="14" t="s">
        <v>86</v>
      </c>
      <c r="AY385" s="261" t="s">
        <v>150</v>
      </c>
    </row>
    <row r="386" s="2" customFormat="1" ht="16.5" customHeight="1">
      <c r="A386" s="39"/>
      <c r="B386" s="40"/>
      <c r="C386" s="227" t="s">
        <v>724</v>
      </c>
      <c r="D386" s="227" t="s">
        <v>156</v>
      </c>
      <c r="E386" s="228" t="s">
        <v>725</v>
      </c>
      <c r="F386" s="229" t="s">
        <v>726</v>
      </c>
      <c r="G386" s="230" t="s">
        <v>363</v>
      </c>
      <c r="H386" s="231">
        <v>29.120000000000001</v>
      </c>
      <c r="I386" s="232"/>
      <c r="J386" s="233">
        <f>ROUND(I386*H386,2)</f>
        <v>0</v>
      </c>
      <c r="K386" s="229" t="s">
        <v>160</v>
      </c>
      <c r="L386" s="45"/>
      <c r="M386" s="234" t="s">
        <v>1</v>
      </c>
      <c r="N386" s="235" t="s">
        <v>43</v>
      </c>
      <c r="O386" s="92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149</v>
      </c>
      <c r="AT386" s="238" t="s">
        <v>156</v>
      </c>
      <c r="AU386" s="238" t="s">
        <v>88</v>
      </c>
      <c r="AY386" s="18" t="s">
        <v>150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86</v>
      </c>
      <c r="BK386" s="239">
        <f>ROUND(I386*H386,2)</f>
        <v>0</v>
      </c>
      <c r="BL386" s="18" t="s">
        <v>149</v>
      </c>
      <c r="BM386" s="238" t="s">
        <v>727</v>
      </c>
    </row>
    <row r="387" s="13" customFormat="1">
      <c r="A387" s="13"/>
      <c r="B387" s="240"/>
      <c r="C387" s="241"/>
      <c r="D387" s="242" t="s">
        <v>163</v>
      </c>
      <c r="E387" s="243" t="s">
        <v>1</v>
      </c>
      <c r="F387" s="244" t="s">
        <v>728</v>
      </c>
      <c r="G387" s="241"/>
      <c r="H387" s="243" t="s">
        <v>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0" t="s">
        <v>163</v>
      </c>
      <c r="AU387" s="250" t="s">
        <v>88</v>
      </c>
      <c r="AV387" s="13" t="s">
        <v>86</v>
      </c>
      <c r="AW387" s="13" t="s">
        <v>33</v>
      </c>
      <c r="AX387" s="13" t="s">
        <v>78</v>
      </c>
      <c r="AY387" s="250" t="s">
        <v>150</v>
      </c>
    </row>
    <row r="388" s="14" customFormat="1">
      <c r="A388" s="14"/>
      <c r="B388" s="251"/>
      <c r="C388" s="252"/>
      <c r="D388" s="242" t="s">
        <v>163</v>
      </c>
      <c r="E388" s="253" t="s">
        <v>1</v>
      </c>
      <c r="F388" s="254" t="s">
        <v>729</v>
      </c>
      <c r="G388" s="252"/>
      <c r="H388" s="255">
        <v>29.120000000000001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163</v>
      </c>
      <c r="AU388" s="261" t="s">
        <v>88</v>
      </c>
      <c r="AV388" s="14" t="s">
        <v>88</v>
      </c>
      <c r="AW388" s="14" t="s">
        <v>33</v>
      </c>
      <c r="AX388" s="14" t="s">
        <v>86</v>
      </c>
      <c r="AY388" s="261" t="s">
        <v>150</v>
      </c>
    </row>
    <row r="389" s="2" customFormat="1" ht="24.15" customHeight="1">
      <c r="A389" s="39"/>
      <c r="B389" s="40"/>
      <c r="C389" s="227" t="s">
        <v>730</v>
      </c>
      <c r="D389" s="227" t="s">
        <v>156</v>
      </c>
      <c r="E389" s="228" t="s">
        <v>731</v>
      </c>
      <c r="F389" s="229" t="s">
        <v>732</v>
      </c>
      <c r="G389" s="230" t="s">
        <v>363</v>
      </c>
      <c r="H389" s="231">
        <v>28.908000000000001</v>
      </c>
      <c r="I389" s="232"/>
      <c r="J389" s="233">
        <f>ROUND(I389*H389,2)</f>
        <v>0</v>
      </c>
      <c r="K389" s="229" t="s">
        <v>160</v>
      </c>
      <c r="L389" s="45"/>
      <c r="M389" s="234" t="s">
        <v>1</v>
      </c>
      <c r="N389" s="235" t="s">
        <v>43</v>
      </c>
      <c r="O389" s="92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8" t="s">
        <v>149</v>
      </c>
      <c r="AT389" s="238" t="s">
        <v>156</v>
      </c>
      <c r="AU389" s="238" t="s">
        <v>88</v>
      </c>
      <c r="AY389" s="18" t="s">
        <v>150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8" t="s">
        <v>86</v>
      </c>
      <c r="BK389" s="239">
        <f>ROUND(I389*H389,2)</f>
        <v>0</v>
      </c>
      <c r="BL389" s="18" t="s">
        <v>149</v>
      </c>
      <c r="BM389" s="238" t="s">
        <v>733</v>
      </c>
    </row>
    <row r="390" s="13" customFormat="1">
      <c r="A390" s="13"/>
      <c r="B390" s="240"/>
      <c r="C390" s="241"/>
      <c r="D390" s="242" t="s">
        <v>163</v>
      </c>
      <c r="E390" s="243" t="s">
        <v>1</v>
      </c>
      <c r="F390" s="244" t="s">
        <v>734</v>
      </c>
      <c r="G390" s="241"/>
      <c r="H390" s="243" t="s">
        <v>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0" t="s">
        <v>163</v>
      </c>
      <c r="AU390" s="250" t="s">
        <v>88</v>
      </c>
      <c r="AV390" s="13" t="s">
        <v>86</v>
      </c>
      <c r="AW390" s="13" t="s">
        <v>33</v>
      </c>
      <c r="AX390" s="13" t="s">
        <v>78</v>
      </c>
      <c r="AY390" s="250" t="s">
        <v>150</v>
      </c>
    </row>
    <row r="391" s="14" customFormat="1">
      <c r="A391" s="14"/>
      <c r="B391" s="251"/>
      <c r="C391" s="252"/>
      <c r="D391" s="242" t="s">
        <v>163</v>
      </c>
      <c r="E391" s="253" t="s">
        <v>1</v>
      </c>
      <c r="F391" s="254" t="s">
        <v>735</v>
      </c>
      <c r="G391" s="252"/>
      <c r="H391" s="255">
        <v>13.65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163</v>
      </c>
      <c r="AU391" s="261" t="s">
        <v>88</v>
      </c>
      <c r="AV391" s="14" t="s">
        <v>88</v>
      </c>
      <c r="AW391" s="14" t="s">
        <v>33</v>
      </c>
      <c r="AX391" s="14" t="s">
        <v>78</v>
      </c>
      <c r="AY391" s="261" t="s">
        <v>150</v>
      </c>
    </row>
    <row r="392" s="14" customFormat="1">
      <c r="A392" s="14"/>
      <c r="B392" s="251"/>
      <c r="C392" s="252"/>
      <c r="D392" s="242" t="s">
        <v>163</v>
      </c>
      <c r="E392" s="253" t="s">
        <v>1</v>
      </c>
      <c r="F392" s="254" t="s">
        <v>707</v>
      </c>
      <c r="G392" s="252"/>
      <c r="H392" s="255">
        <v>1.817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163</v>
      </c>
      <c r="AU392" s="261" t="s">
        <v>88</v>
      </c>
      <c r="AV392" s="14" t="s">
        <v>88</v>
      </c>
      <c r="AW392" s="14" t="s">
        <v>33</v>
      </c>
      <c r="AX392" s="14" t="s">
        <v>78</v>
      </c>
      <c r="AY392" s="261" t="s">
        <v>150</v>
      </c>
    </row>
    <row r="393" s="14" customFormat="1">
      <c r="A393" s="14"/>
      <c r="B393" s="251"/>
      <c r="C393" s="252"/>
      <c r="D393" s="242" t="s">
        <v>163</v>
      </c>
      <c r="E393" s="253" t="s">
        <v>1</v>
      </c>
      <c r="F393" s="254" t="s">
        <v>718</v>
      </c>
      <c r="G393" s="252"/>
      <c r="H393" s="255">
        <v>13.441000000000001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163</v>
      </c>
      <c r="AU393" s="261" t="s">
        <v>88</v>
      </c>
      <c r="AV393" s="14" t="s">
        <v>88</v>
      </c>
      <c r="AW393" s="14" t="s">
        <v>33</v>
      </c>
      <c r="AX393" s="14" t="s">
        <v>78</v>
      </c>
      <c r="AY393" s="261" t="s">
        <v>150</v>
      </c>
    </row>
    <row r="394" s="15" customFormat="1">
      <c r="A394" s="15"/>
      <c r="B394" s="265"/>
      <c r="C394" s="266"/>
      <c r="D394" s="242" t="s">
        <v>163</v>
      </c>
      <c r="E394" s="267" t="s">
        <v>1</v>
      </c>
      <c r="F394" s="268" t="s">
        <v>287</v>
      </c>
      <c r="G394" s="266"/>
      <c r="H394" s="269">
        <v>28.908000000000001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163</v>
      </c>
      <c r="AU394" s="275" t="s">
        <v>88</v>
      </c>
      <c r="AV394" s="15" t="s">
        <v>149</v>
      </c>
      <c r="AW394" s="15" t="s">
        <v>33</v>
      </c>
      <c r="AX394" s="15" t="s">
        <v>86</v>
      </c>
      <c r="AY394" s="275" t="s">
        <v>150</v>
      </c>
    </row>
    <row r="395" s="2" customFormat="1" ht="24.15" customHeight="1">
      <c r="A395" s="39"/>
      <c r="B395" s="40"/>
      <c r="C395" s="227" t="s">
        <v>736</v>
      </c>
      <c r="D395" s="227" t="s">
        <v>156</v>
      </c>
      <c r="E395" s="228" t="s">
        <v>737</v>
      </c>
      <c r="F395" s="229" t="s">
        <v>362</v>
      </c>
      <c r="G395" s="230" t="s">
        <v>363</v>
      </c>
      <c r="H395" s="231">
        <v>29.120000000000001</v>
      </c>
      <c r="I395" s="232"/>
      <c r="J395" s="233">
        <f>ROUND(I395*H395,2)</f>
        <v>0</v>
      </c>
      <c r="K395" s="229" t="s">
        <v>160</v>
      </c>
      <c r="L395" s="45"/>
      <c r="M395" s="234" t="s">
        <v>1</v>
      </c>
      <c r="N395" s="235" t="s">
        <v>43</v>
      </c>
      <c r="O395" s="92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149</v>
      </c>
      <c r="AT395" s="238" t="s">
        <v>156</v>
      </c>
      <c r="AU395" s="238" t="s">
        <v>88</v>
      </c>
      <c r="AY395" s="18" t="s">
        <v>150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86</v>
      </c>
      <c r="BK395" s="239">
        <f>ROUND(I395*H395,2)</f>
        <v>0</v>
      </c>
      <c r="BL395" s="18" t="s">
        <v>149</v>
      </c>
      <c r="BM395" s="238" t="s">
        <v>738</v>
      </c>
    </row>
    <row r="396" s="13" customFormat="1">
      <c r="A396" s="13"/>
      <c r="B396" s="240"/>
      <c r="C396" s="241"/>
      <c r="D396" s="242" t="s">
        <v>163</v>
      </c>
      <c r="E396" s="243" t="s">
        <v>1</v>
      </c>
      <c r="F396" s="244" t="s">
        <v>734</v>
      </c>
      <c r="G396" s="241"/>
      <c r="H396" s="243" t="s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163</v>
      </c>
      <c r="AU396" s="250" t="s">
        <v>88</v>
      </c>
      <c r="AV396" s="13" t="s">
        <v>86</v>
      </c>
      <c r="AW396" s="13" t="s">
        <v>33</v>
      </c>
      <c r="AX396" s="13" t="s">
        <v>78</v>
      </c>
      <c r="AY396" s="250" t="s">
        <v>150</v>
      </c>
    </row>
    <row r="397" s="14" customFormat="1">
      <c r="A397" s="14"/>
      <c r="B397" s="251"/>
      <c r="C397" s="252"/>
      <c r="D397" s="242" t="s">
        <v>163</v>
      </c>
      <c r="E397" s="253" t="s">
        <v>1</v>
      </c>
      <c r="F397" s="254" t="s">
        <v>739</v>
      </c>
      <c r="G397" s="252"/>
      <c r="H397" s="255">
        <v>29.120000000000001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163</v>
      </c>
      <c r="AU397" s="261" t="s">
        <v>88</v>
      </c>
      <c r="AV397" s="14" t="s">
        <v>88</v>
      </c>
      <c r="AW397" s="14" t="s">
        <v>33</v>
      </c>
      <c r="AX397" s="14" t="s">
        <v>86</v>
      </c>
      <c r="AY397" s="261" t="s">
        <v>150</v>
      </c>
    </row>
    <row r="398" s="2" customFormat="1" ht="24.15" customHeight="1">
      <c r="A398" s="39"/>
      <c r="B398" s="40"/>
      <c r="C398" s="227" t="s">
        <v>740</v>
      </c>
      <c r="D398" s="227" t="s">
        <v>156</v>
      </c>
      <c r="E398" s="228" t="s">
        <v>741</v>
      </c>
      <c r="F398" s="229" t="s">
        <v>742</v>
      </c>
      <c r="G398" s="230" t="s">
        <v>363</v>
      </c>
      <c r="H398" s="231">
        <v>68.131</v>
      </c>
      <c r="I398" s="232"/>
      <c r="J398" s="233">
        <f>ROUND(I398*H398,2)</f>
        <v>0</v>
      </c>
      <c r="K398" s="229" t="s">
        <v>160</v>
      </c>
      <c r="L398" s="45"/>
      <c r="M398" s="234" t="s">
        <v>1</v>
      </c>
      <c r="N398" s="235" t="s">
        <v>43</v>
      </c>
      <c r="O398" s="92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8" t="s">
        <v>149</v>
      </c>
      <c r="AT398" s="238" t="s">
        <v>156</v>
      </c>
      <c r="AU398" s="238" t="s">
        <v>88</v>
      </c>
      <c r="AY398" s="18" t="s">
        <v>150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8" t="s">
        <v>86</v>
      </c>
      <c r="BK398" s="239">
        <f>ROUND(I398*H398,2)</f>
        <v>0</v>
      </c>
      <c r="BL398" s="18" t="s">
        <v>149</v>
      </c>
      <c r="BM398" s="238" t="s">
        <v>743</v>
      </c>
    </row>
    <row r="399" s="14" customFormat="1">
      <c r="A399" s="14"/>
      <c r="B399" s="251"/>
      <c r="C399" s="252"/>
      <c r="D399" s="242" t="s">
        <v>163</v>
      </c>
      <c r="E399" s="253" t="s">
        <v>1</v>
      </c>
      <c r="F399" s="254" t="s">
        <v>691</v>
      </c>
      <c r="G399" s="252"/>
      <c r="H399" s="255">
        <v>68.131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163</v>
      </c>
      <c r="AU399" s="261" t="s">
        <v>88</v>
      </c>
      <c r="AV399" s="14" t="s">
        <v>88</v>
      </c>
      <c r="AW399" s="14" t="s">
        <v>33</v>
      </c>
      <c r="AX399" s="14" t="s">
        <v>86</v>
      </c>
      <c r="AY399" s="261" t="s">
        <v>150</v>
      </c>
    </row>
    <row r="400" s="12" customFormat="1" ht="22.8" customHeight="1">
      <c r="A400" s="12"/>
      <c r="B400" s="211"/>
      <c r="C400" s="212"/>
      <c r="D400" s="213" t="s">
        <v>77</v>
      </c>
      <c r="E400" s="225" t="s">
        <v>744</v>
      </c>
      <c r="F400" s="225" t="s">
        <v>745</v>
      </c>
      <c r="G400" s="212"/>
      <c r="H400" s="212"/>
      <c r="I400" s="215"/>
      <c r="J400" s="226">
        <f>BK400</f>
        <v>0</v>
      </c>
      <c r="K400" s="212"/>
      <c r="L400" s="217"/>
      <c r="M400" s="218"/>
      <c r="N400" s="219"/>
      <c r="O400" s="219"/>
      <c r="P400" s="220">
        <f>SUM(P401:P408)</f>
        <v>0</v>
      </c>
      <c r="Q400" s="219"/>
      <c r="R400" s="220">
        <f>SUM(R401:R408)</f>
        <v>0</v>
      </c>
      <c r="S400" s="219"/>
      <c r="T400" s="221">
        <f>SUM(T401:T408)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2" t="s">
        <v>86</v>
      </c>
      <c r="AT400" s="223" t="s">
        <v>77</v>
      </c>
      <c r="AU400" s="223" t="s">
        <v>86</v>
      </c>
      <c r="AY400" s="222" t="s">
        <v>150</v>
      </c>
      <c r="BK400" s="224">
        <f>SUM(BK401:BK408)</f>
        <v>0</v>
      </c>
    </row>
    <row r="401" s="2" customFormat="1" ht="24.15" customHeight="1">
      <c r="A401" s="39"/>
      <c r="B401" s="40"/>
      <c r="C401" s="227" t="s">
        <v>746</v>
      </c>
      <c r="D401" s="227" t="s">
        <v>156</v>
      </c>
      <c r="E401" s="228" t="s">
        <v>747</v>
      </c>
      <c r="F401" s="229" t="s">
        <v>748</v>
      </c>
      <c r="G401" s="230" t="s">
        <v>363</v>
      </c>
      <c r="H401" s="231">
        <v>300.62799999999999</v>
      </c>
      <c r="I401" s="232"/>
      <c r="J401" s="233">
        <f>ROUND(I401*H401,2)</f>
        <v>0</v>
      </c>
      <c r="K401" s="229" t="s">
        <v>160</v>
      </c>
      <c r="L401" s="45"/>
      <c r="M401" s="234" t="s">
        <v>1</v>
      </c>
      <c r="N401" s="235" t="s">
        <v>43</v>
      </c>
      <c r="O401" s="92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149</v>
      </c>
      <c r="AT401" s="238" t="s">
        <v>156</v>
      </c>
      <c r="AU401" s="238" t="s">
        <v>88</v>
      </c>
      <c r="AY401" s="18" t="s">
        <v>150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86</v>
      </c>
      <c r="BK401" s="239">
        <f>ROUND(I401*H401,2)</f>
        <v>0</v>
      </c>
      <c r="BL401" s="18" t="s">
        <v>149</v>
      </c>
      <c r="BM401" s="238" t="s">
        <v>749</v>
      </c>
    </row>
    <row r="402" s="2" customFormat="1" ht="16.5" customHeight="1">
      <c r="A402" s="39"/>
      <c r="B402" s="40"/>
      <c r="C402" s="276" t="s">
        <v>750</v>
      </c>
      <c r="D402" s="276" t="s">
        <v>377</v>
      </c>
      <c r="E402" s="277" t="s">
        <v>751</v>
      </c>
      <c r="F402" s="278" t="s">
        <v>752</v>
      </c>
      <c r="G402" s="279" t="s">
        <v>298</v>
      </c>
      <c r="H402" s="280">
        <v>86.5</v>
      </c>
      <c r="I402" s="281"/>
      <c r="J402" s="282">
        <f>ROUND(I402*H402,2)</f>
        <v>0</v>
      </c>
      <c r="K402" s="278" t="s">
        <v>1</v>
      </c>
      <c r="L402" s="283"/>
      <c r="M402" s="284" t="s">
        <v>1</v>
      </c>
      <c r="N402" s="285" t="s">
        <v>43</v>
      </c>
      <c r="O402" s="92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441</v>
      </c>
      <c r="AT402" s="238" t="s">
        <v>377</v>
      </c>
      <c r="AU402" s="238" t="s">
        <v>88</v>
      </c>
      <c r="AY402" s="18" t="s">
        <v>150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86</v>
      </c>
      <c r="BK402" s="239">
        <f>ROUND(I402*H402,2)</f>
        <v>0</v>
      </c>
      <c r="BL402" s="18" t="s">
        <v>248</v>
      </c>
      <c r="BM402" s="238" t="s">
        <v>753</v>
      </c>
    </row>
    <row r="403" s="13" customFormat="1">
      <c r="A403" s="13"/>
      <c r="B403" s="240"/>
      <c r="C403" s="241"/>
      <c r="D403" s="242" t="s">
        <v>163</v>
      </c>
      <c r="E403" s="243" t="s">
        <v>1</v>
      </c>
      <c r="F403" s="244" t="s">
        <v>754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163</v>
      </c>
      <c r="AU403" s="250" t="s">
        <v>88</v>
      </c>
      <c r="AV403" s="13" t="s">
        <v>86</v>
      </c>
      <c r="AW403" s="13" t="s">
        <v>33</v>
      </c>
      <c r="AX403" s="13" t="s">
        <v>78</v>
      </c>
      <c r="AY403" s="250" t="s">
        <v>150</v>
      </c>
    </row>
    <row r="404" s="14" customFormat="1">
      <c r="A404" s="14"/>
      <c r="B404" s="251"/>
      <c r="C404" s="252"/>
      <c r="D404" s="242" t="s">
        <v>163</v>
      </c>
      <c r="E404" s="253" t="s">
        <v>1</v>
      </c>
      <c r="F404" s="254" t="s">
        <v>755</v>
      </c>
      <c r="G404" s="252"/>
      <c r="H404" s="255">
        <v>18.5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163</v>
      </c>
      <c r="AU404" s="261" t="s">
        <v>88</v>
      </c>
      <c r="AV404" s="14" t="s">
        <v>88</v>
      </c>
      <c r="AW404" s="14" t="s">
        <v>33</v>
      </c>
      <c r="AX404" s="14" t="s">
        <v>78</v>
      </c>
      <c r="AY404" s="261" t="s">
        <v>150</v>
      </c>
    </row>
    <row r="405" s="13" customFormat="1">
      <c r="A405" s="13"/>
      <c r="B405" s="240"/>
      <c r="C405" s="241"/>
      <c r="D405" s="242" t="s">
        <v>163</v>
      </c>
      <c r="E405" s="243" t="s">
        <v>1</v>
      </c>
      <c r="F405" s="244" t="s">
        <v>756</v>
      </c>
      <c r="G405" s="241"/>
      <c r="H405" s="243" t="s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163</v>
      </c>
      <c r="AU405" s="250" t="s">
        <v>88</v>
      </c>
      <c r="AV405" s="13" t="s">
        <v>86</v>
      </c>
      <c r="AW405" s="13" t="s">
        <v>33</v>
      </c>
      <c r="AX405" s="13" t="s">
        <v>78</v>
      </c>
      <c r="AY405" s="250" t="s">
        <v>150</v>
      </c>
    </row>
    <row r="406" s="14" customFormat="1">
      <c r="A406" s="14"/>
      <c r="B406" s="251"/>
      <c r="C406" s="252"/>
      <c r="D406" s="242" t="s">
        <v>163</v>
      </c>
      <c r="E406" s="253" t="s">
        <v>1</v>
      </c>
      <c r="F406" s="254" t="s">
        <v>757</v>
      </c>
      <c r="G406" s="252"/>
      <c r="H406" s="255">
        <v>68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163</v>
      </c>
      <c r="AU406" s="261" t="s">
        <v>88</v>
      </c>
      <c r="AV406" s="14" t="s">
        <v>88</v>
      </c>
      <c r="AW406" s="14" t="s">
        <v>33</v>
      </c>
      <c r="AX406" s="14" t="s">
        <v>78</v>
      </c>
      <c r="AY406" s="261" t="s">
        <v>150</v>
      </c>
    </row>
    <row r="407" s="13" customFormat="1">
      <c r="A407" s="13"/>
      <c r="B407" s="240"/>
      <c r="C407" s="241"/>
      <c r="D407" s="242" t="s">
        <v>163</v>
      </c>
      <c r="E407" s="243" t="s">
        <v>1</v>
      </c>
      <c r="F407" s="244" t="s">
        <v>758</v>
      </c>
      <c r="G407" s="241"/>
      <c r="H407" s="243" t="s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163</v>
      </c>
      <c r="AU407" s="250" t="s">
        <v>88</v>
      </c>
      <c r="AV407" s="13" t="s">
        <v>86</v>
      </c>
      <c r="AW407" s="13" t="s">
        <v>33</v>
      </c>
      <c r="AX407" s="13" t="s">
        <v>78</v>
      </c>
      <c r="AY407" s="250" t="s">
        <v>150</v>
      </c>
    </row>
    <row r="408" s="15" customFormat="1">
      <c r="A408" s="15"/>
      <c r="B408" s="265"/>
      <c r="C408" s="266"/>
      <c r="D408" s="242" t="s">
        <v>163</v>
      </c>
      <c r="E408" s="267" t="s">
        <v>1</v>
      </c>
      <c r="F408" s="268" t="s">
        <v>287</v>
      </c>
      <c r="G408" s="266"/>
      <c r="H408" s="269">
        <v>86.5</v>
      </c>
      <c r="I408" s="270"/>
      <c r="J408" s="266"/>
      <c r="K408" s="266"/>
      <c r="L408" s="271"/>
      <c r="M408" s="286"/>
      <c r="N408" s="287"/>
      <c r="O408" s="287"/>
      <c r="P408" s="287"/>
      <c r="Q408" s="287"/>
      <c r="R408" s="287"/>
      <c r="S408" s="287"/>
      <c r="T408" s="28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5" t="s">
        <v>163</v>
      </c>
      <c r="AU408" s="275" t="s">
        <v>88</v>
      </c>
      <c r="AV408" s="15" t="s">
        <v>149</v>
      </c>
      <c r="AW408" s="15" t="s">
        <v>33</v>
      </c>
      <c r="AX408" s="15" t="s">
        <v>86</v>
      </c>
      <c r="AY408" s="275" t="s">
        <v>150</v>
      </c>
    </row>
    <row r="409" s="2" customFormat="1" ht="6.96" customHeight="1">
      <c r="A409" s="39"/>
      <c r="B409" s="67"/>
      <c r="C409" s="68"/>
      <c r="D409" s="68"/>
      <c r="E409" s="68"/>
      <c r="F409" s="68"/>
      <c r="G409" s="68"/>
      <c r="H409" s="68"/>
      <c r="I409" s="68"/>
      <c r="J409" s="68"/>
      <c r="K409" s="68"/>
      <c r="L409" s="45"/>
      <c r="M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</row>
  </sheetData>
  <sheetProtection sheet="1" autoFilter="0" formatColumns="0" formatRows="0" objects="1" scenarios="1" spinCount="100000" saltValue="VligetO40h+E7l4W9C08hmf/eHbbAv+3BbU+aj9c6zjsoH7uJaInFyy7V6TDGaKKCBdQG+TlkJa/XNMkkDvGJg==" hashValue="X1wUOiYc+NvbP7RtOxp5Ec8JvQBfskCzbsnAg3hk+aPHwKNiFppw6z1N2+U7wWMlDCj7eMotqrCXEIwF7gAFyg==" algorithmName="SHA-512" password="CC35"/>
  <autoFilter ref="C124:K40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96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ROUND((SUM(BE121:BE259)),  2)</f>
        <v>0</v>
      </c>
      <c r="G33" s="39"/>
      <c r="H33" s="39"/>
      <c r="I33" s="165">
        <v>0.20999999999999999</v>
      </c>
      <c r="J33" s="164">
        <f>ROUND(((SUM(BE121:BE259))*I33),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ROUND((SUM(BF121:BF259)),  2)</f>
        <v>0</v>
      </c>
      <c r="G34" s="39"/>
      <c r="H34" s="39"/>
      <c r="I34" s="165">
        <v>0.14999999999999999</v>
      </c>
      <c r="J34" s="164">
        <f>ROUND(((SUM(BF121:BF259))*I34),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ROUND((SUM(BG121:BG259)),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ROUND((SUM(BH121:BH259)),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ROUND((SUM(BI121:BI259)),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J177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265</v>
      </c>
      <c r="E100" s="197"/>
      <c r="F100" s="197"/>
      <c r="G100" s="197"/>
      <c r="H100" s="197"/>
      <c r="I100" s="197"/>
      <c r="J100" s="198">
        <f>J191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268</v>
      </c>
      <c r="E101" s="197"/>
      <c r="F101" s="197"/>
      <c r="G101" s="197"/>
      <c r="H101" s="197"/>
      <c r="I101" s="197"/>
      <c r="J101" s="198">
        <f>J258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Stavební úpravy místní komunikace ulice Sídliště v úseku od REPROGENu po čp. 1158 Třeboň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301 - Vodovod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Třeboň</v>
      </c>
      <c r="G115" s="41"/>
      <c r="H115" s="41"/>
      <c r="I115" s="33" t="s">
        <v>22</v>
      </c>
      <c r="J115" s="80" t="str">
        <f>IF(J12="","",J12)</f>
        <v>11. 9. 2025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Třeboň</v>
      </c>
      <c r="G117" s="41"/>
      <c r="H117" s="41"/>
      <c r="I117" s="33" t="s">
        <v>30</v>
      </c>
      <c r="J117" s="37" t="str">
        <f>E21</f>
        <v>WAY project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135</v>
      </c>
      <c r="D120" s="203" t="s">
        <v>63</v>
      </c>
      <c r="E120" s="203" t="s">
        <v>59</v>
      </c>
      <c r="F120" s="203" t="s">
        <v>60</v>
      </c>
      <c r="G120" s="203" t="s">
        <v>136</v>
      </c>
      <c r="H120" s="203" t="s">
        <v>137</v>
      </c>
      <c r="I120" s="203" t="s">
        <v>138</v>
      </c>
      <c r="J120" s="203" t="s">
        <v>124</v>
      </c>
      <c r="K120" s="204" t="s">
        <v>139</v>
      </c>
      <c r="L120" s="205"/>
      <c r="M120" s="101" t="s">
        <v>1</v>
      </c>
      <c r="N120" s="102" t="s">
        <v>42</v>
      </c>
      <c r="O120" s="102" t="s">
        <v>140</v>
      </c>
      <c r="P120" s="102" t="s">
        <v>141</v>
      </c>
      <c r="Q120" s="102" t="s">
        <v>142</v>
      </c>
      <c r="R120" s="102" t="s">
        <v>143</v>
      </c>
      <c r="S120" s="102" t="s">
        <v>144</v>
      </c>
      <c r="T120" s="103" t="s">
        <v>145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146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59.232000000000006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126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77</v>
      </c>
      <c r="E122" s="214" t="s">
        <v>269</v>
      </c>
      <c r="F122" s="214" t="s">
        <v>270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P123+P177+P191+P258</f>
        <v>0</v>
      </c>
      <c r="Q122" s="219"/>
      <c r="R122" s="220">
        <f>R123+R177+R191+R258</f>
        <v>59.232000000000006</v>
      </c>
      <c r="S122" s="219"/>
      <c r="T122" s="221">
        <f>T123+T177+T191+T258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86</v>
      </c>
      <c r="AT122" s="223" t="s">
        <v>77</v>
      </c>
      <c r="AU122" s="223" t="s">
        <v>78</v>
      </c>
      <c r="AY122" s="222" t="s">
        <v>150</v>
      </c>
      <c r="BK122" s="224">
        <f>BK123+BK177+BK191+BK258</f>
        <v>0</v>
      </c>
    </row>
    <row r="123" s="12" customFormat="1" ht="22.8" customHeight="1">
      <c r="A123" s="12"/>
      <c r="B123" s="211"/>
      <c r="C123" s="212"/>
      <c r="D123" s="213" t="s">
        <v>77</v>
      </c>
      <c r="E123" s="225" t="s">
        <v>86</v>
      </c>
      <c r="F123" s="225" t="s">
        <v>271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SUM(P124:P176)</f>
        <v>0</v>
      </c>
      <c r="Q123" s="219"/>
      <c r="R123" s="220">
        <f>SUM(R124:R176)</f>
        <v>58.135518100000006</v>
      </c>
      <c r="S123" s="219"/>
      <c r="T123" s="221">
        <f>SUM(T124:T176)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86</v>
      </c>
      <c r="AT123" s="223" t="s">
        <v>77</v>
      </c>
      <c r="AU123" s="223" t="s">
        <v>86</v>
      </c>
      <c r="AY123" s="222" t="s">
        <v>150</v>
      </c>
      <c r="BK123" s="224">
        <f>SUM(BK124:BK176)</f>
        <v>0</v>
      </c>
    </row>
    <row r="124" s="2" customFormat="1" ht="21.75" customHeight="1">
      <c r="A124" s="39"/>
      <c r="B124" s="40"/>
      <c r="C124" s="227" t="s">
        <v>86</v>
      </c>
      <c r="D124" s="227" t="s">
        <v>156</v>
      </c>
      <c r="E124" s="228" t="s">
        <v>760</v>
      </c>
      <c r="F124" s="229" t="s">
        <v>761</v>
      </c>
      <c r="G124" s="230" t="s">
        <v>762</v>
      </c>
      <c r="H124" s="231">
        <v>40</v>
      </c>
      <c r="I124" s="232"/>
      <c r="J124" s="233">
        <f>ROUND(I124*H124,2)</f>
        <v>0</v>
      </c>
      <c r="K124" s="229" t="s">
        <v>160</v>
      </c>
      <c r="L124" s="45"/>
      <c r="M124" s="234" t="s">
        <v>1</v>
      </c>
      <c r="N124" s="235" t="s">
        <v>43</v>
      </c>
      <c r="O124" s="92"/>
      <c r="P124" s="236">
        <f>O124*H124</f>
        <v>0</v>
      </c>
      <c r="Q124" s="236">
        <v>4.0000000000000003E-05</v>
      </c>
      <c r="R124" s="236">
        <f>Q124*H124</f>
        <v>0.0016000000000000001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149</v>
      </c>
      <c r="AT124" s="238" t="s">
        <v>156</v>
      </c>
      <c r="AU124" s="238" t="s">
        <v>88</v>
      </c>
      <c r="AY124" s="18" t="s">
        <v>150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86</v>
      </c>
      <c r="BK124" s="239">
        <f>ROUND(I124*H124,2)</f>
        <v>0</v>
      </c>
      <c r="BL124" s="18" t="s">
        <v>149</v>
      </c>
      <c r="BM124" s="238" t="s">
        <v>763</v>
      </c>
    </row>
    <row r="125" s="13" customFormat="1">
      <c r="A125" s="13"/>
      <c r="B125" s="240"/>
      <c r="C125" s="241"/>
      <c r="D125" s="242" t="s">
        <v>163</v>
      </c>
      <c r="E125" s="243" t="s">
        <v>1</v>
      </c>
      <c r="F125" s="244" t="s">
        <v>764</v>
      </c>
      <c r="G125" s="241"/>
      <c r="H125" s="243" t="s">
        <v>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163</v>
      </c>
      <c r="AU125" s="250" t="s">
        <v>88</v>
      </c>
      <c r="AV125" s="13" t="s">
        <v>86</v>
      </c>
      <c r="AW125" s="13" t="s">
        <v>33</v>
      </c>
      <c r="AX125" s="13" t="s">
        <v>78</v>
      </c>
      <c r="AY125" s="250" t="s">
        <v>150</v>
      </c>
    </row>
    <row r="126" s="14" customFormat="1">
      <c r="A126" s="14"/>
      <c r="B126" s="251"/>
      <c r="C126" s="252"/>
      <c r="D126" s="242" t="s">
        <v>163</v>
      </c>
      <c r="E126" s="253" t="s">
        <v>1</v>
      </c>
      <c r="F126" s="254" t="s">
        <v>765</v>
      </c>
      <c r="G126" s="252"/>
      <c r="H126" s="255">
        <v>40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163</v>
      </c>
      <c r="AU126" s="261" t="s">
        <v>88</v>
      </c>
      <c r="AV126" s="14" t="s">
        <v>88</v>
      </c>
      <c r="AW126" s="14" t="s">
        <v>33</v>
      </c>
      <c r="AX126" s="14" t="s">
        <v>86</v>
      </c>
      <c r="AY126" s="261" t="s">
        <v>150</v>
      </c>
    </row>
    <row r="127" s="2" customFormat="1" ht="24.15" customHeight="1">
      <c r="A127" s="39"/>
      <c r="B127" s="40"/>
      <c r="C127" s="227" t="s">
        <v>88</v>
      </c>
      <c r="D127" s="227" t="s">
        <v>156</v>
      </c>
      <c r="E127" s="228" t="s">
        <v>766</v>
      </c>
      <c r="F127" s="229" t="s">
        <v>767</v>
      </c>
      <c r="G127" s="230" t="s">
        <v>311</v>
      </c>
      <c r="H127" s="231">
        <v>144.08000000000001</v>
      </c>
      <c r="I127" s="232"/>
      <c r="J127" s="233">
        <f>ROUND(I127*H127,2)</f>
        <v>0</v>
      </c>
      <c r="K127" s="229" t="s">
        <v>160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149</v>
      </c>
      <c r="AT127" s="238" t="s">
        <v>156</v>
      </c>
      <c r="AU127" s="238" t="s">
        <v>88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86</v>
      </c>
      <c r="BK127" s="239">
        <f>ROUND(I127*H127,2)</f>
        <v>0</v>
      </c>
      <c r="BL127" s="18" t="s">
        <v>149</v>
      </c>
      <c r="BM127" s="238" t="s">
        <v>768</v>
      </c>
    </row>
    <row r="128" s="14" customFormat="1">
      <c r="A128" s="14"/>
      <c r="B128" s="251"/>
      <c r="C128" s="252"/>
      <c r="D128" s="242" t="s">
        <v>163</v>
      </c>
      <c r="E128" s="253" t="s">
        <v>1</v>
      </c>
      <c r="F128" s="254" t="s">
        <v>769</v>
      </c>
      <c r="G128" s="252"/>
      <c r="H128" s="255">
        <v>144.08000000000001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163</v>
      </c>
      <c r="AU128" s="261" t="s">
        <v>88</v>
      </c>
      <c r="AV128" s="14" t="s">
        <v>88</v>
      </c>
      <c r="AW128" s="14" t="s">
        <v>33</v>
      </c>
      <c r="AX128" s="14" t="s">
        <v>86</v>
      </c>
      <c r="AY128" s="261" t="s">
        <v>150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770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3" customFormat="1">
      <c r="A130" s="13"/>
      <c r="B130" s="240"/>
      <c r="C130" s="241"/>
      <c r="D130" s="242" t="s">
        <v>163</v>
      </c>
      <c r="E130" s="243" t="s">
        <v>1</v>
      </c>
      <c r="F130" s="244" t="s">
        <v>771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163</v>
      </c>
      <c r="AU130" s="250" t="s">
        <v>88</v>
      </c>
      <c r="AV130" s="13" t="s">
        <v>86</v>
      </c>
      <c r="AW130" s="13" t="s">
        <v>33</v>
      </c>
      <c r="AX130" s="13" t="s">
        <v>78</v>
      </c>
      <c r="AY130" s="250" t="s">
        <v>150</v>
      </c>
    </row>
    <row r="131" s="2" customFormat="1" ht="24.15" customHeight="1">
      <c r="A131" s="39"/>
      <c r="B131" s="40"/>
      <c r="C131" s="227" t="s">
        <v>171</v>
      </c>
      <c r="D131" s="227" t="s">
        <v>156</v>
      </c>
      <c r="E131" s="228" t="s">
        <v>772</v>
      </c>
      <c r="F131" s="229" t="s">
        <v>773</v>
      </c>
      <c r="G131" s="230" t="s">
        <v>311</v>
      </c>
      <c r="H131" s="231">
        <v>7.2039999999999997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774</v>
      </c>
    </row>
    <row r="132" s="13" customFormat="1">
      <c r="A132" s="13"/>
      <c r="B132" s="240"/>
      <c r="C132" s="241"/>
      <c r="D132" s="242" t="s">
        <v>163</v>
      </c>
      <c r="E132" s="243" t="s">
        <v>1</v>
      </c>
      <c r="F132" s="244" t="s">
        <v>775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163</v>
      </c>
      <c r="AU132" s="250" t="s">
        <v>88</v>
      </c>
      <c r="AV132" s="13" t="s">
        <v>86</v>
      </c>
      <c r="AW132" s="13" t="s">
        <v>33</v>
      </c>
      <c r="AX132" s="13" t="s">
        <v>78</v>
      </c>
      <c r="AY132" s="250" t="s">
        <v>150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776</v>
      </c>
      <c r="G133" s="252"/>
      <c r="H133" s="255">
        <v>7.2039999999999997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86</v>
      </c>
      <c r="AY133" s="261" t="s">
        <v>150</v>
      </c>
    </row>
    <row r="134" s="2" customFormat="1" ht="21.75" customHeight="1">
      <c r="A134" s="39"/>
      <c r="B134" s="40"/>
      <c r="C134" s="227" t="s">
        <v>149</v>
      </c>
      <c r="D134" s="227" t="s">
        <v>156</v>
      </c>
      <c r="E134" s="228" t="s">
        <v>332</v>
      </c>
      <c r="F134" s="229" t="s">
        <v>333</v>
      </c>
      <c r="G134" s="230" t="s">
        <v>274</v>
      </c>
      <c r="H134" s="231">
        <v>155.44</v>
      </c>
      <c r="I134" s="232"/>
      <c r="J134" s="233">
        <f>ROUND(I134*H134,2)</f>
        <v>0</v>
      </c>
      <c r="K134" s="229" t="s">
        <v>160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0.00084000000000000003</v>
      </c>
      <c r="R134" s="236">
        <f>Q134*H134</f>
        <v>0.13056960000000001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149</v>
      </c>
      <c r="AT134" s="238" t="s">
        <v>156</v>
      </c>
      <c r="AU134" s="238" t="s">
        <v>88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86</v>
      </c>
      <c r="BK134" s="239">
        <f>ROUND(I134*H134,2)</f>
        <v>0</v>
      </c>
      <c r="BL134" s="18" t="s">
        <v>149</v>
      </c>
      <c r="BM134" s="238" t="s">
        <v>777</v>
      </c>
    </row>
    <row r="135" s="14" customFormat="1">
      <c r="A135" s="14"/>
      <c r="B135" s="251"/>
      <c r="C135" s="252"/>
      <c r="D135" s="242" t="s">
        <v>163</v>
      </c>
      <c r="E135" s="253" t="s">
        <v>1</v>
      </c>
      <c r="F135" s="254" t="s">
        <v>778</v>
      </c>
      <c r="G135" s="252"/>
      <c r="H135" s="255">
        <v>155.44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163</v>
      </c>
      <c r="AU135" s="261" t="s">
        <v>88</v>
      </c>
      <c r="AV135" s="14" t="s">
        <v>88</v>
      </c>
      <c r="AW135" s="14" t="s">
        <v>33</v>
      </c>
      <c r="AX135" s="14" t="s">
        <v>86</v>
      </c>
      <c r="AY135" s="261" t="s">
        <v>150</v>
      </c>
    </row>
    <row r="136" s="2" customFormat="1" ht="24.15" customHeight="1">
      <c r="A136" s="39"/>
      <c r="B136" s="40"/>
      <c r="C136" s="227" t="s">
        <v>153</v>
      </c>
      <c r="D136" s="227" t="s">
        <v>156</v>
      </c>
      <c r="E136" s="228" t="s">
        <v>779</v>
      </c>
      <c r="F136" s="229" t="s">
        <v>780</v>
      </c>
      <c r="G136" s="230" t="s">
        <v>274</v>
      </c>
      <c r="H136" s="231">
        <v>220.41</v>
      </c>
      <c r="I136" s="232"/>
      <c r="J136" s="233">
        <f>ROUND(I136*H136,2)</f>
        <v>0</v>
      </c>
      <c r="K136" s="229" t="s">
        <v>160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0.00084999999999999995</v>
      </c>
      <c r="R136" s="236">
        <f>Q136*H136</f>
        <v>0.18734849999999997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149</v>
      </c>
      <c r="AT136" s="238" t="s">
        <v>156</v>
      </c>
      <c r="AU136" s="238" t="s">
        <v>88</v>
      </c>
      <c r="AY136" s="18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86</v>
      </c>
      <c r="BK136" s="239">
        <f>ROUND(I136*H136,2)</f>
        <v>0</v>
      </c>
      <c r="BL136" s="18" t="s">
        <v>149</v>
      </c>
      <c r="BM136" s="238" t="s">
        <v>781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782</v>
      </c>
      <c r="G137" s="252"/>
      <c r="H137" s="255">
        <v>220.41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4.15" customHeight="1">
      <c r="A138" s="39"/>
      <c r="B138" s="40"/>
      <c r="C138" s="227" t="s">
        <v>188</v>
      </c>
      <c r="D138" s="227" t="s">
        <v>156</v>
      </c>
      <c r="E138" s="228" t="s">
        <v>336</v>
      </c>
      <c r="F138" s="229" t="s">
        <v>337</v>
      </c>
      <c r="G138" s="230" t="s">
        <v>274</v>
      </c>
      <c r="H138" s="231">
        <v>155.44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783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784</v>
      </c>
      <c r="G139" s="252"/>
      <c r="H139" s="255">
        <v>155.44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24.15" customHeight="1">
      <c r="A140" s="39"/>
      <c r="B140" s="40"/>
      <c r="C140" s="227" t="s">
        <v>193</v>
      </c>
      <c r="D140" s="227" t="s">
        <v>156</v>
      </c>
      <c r="E140" s="228" t="s">
        <v>785</v>
      </c>
      <c r="F140" s="229" t="s">
        <v>786</v>
      </c>
      <c r="G140" s="230" t="s">
        <v>274</v>
      </c>
      <c r="H140" s="231">
        <v>220.41</v>
      </c>
      <c r="I140" s="232"/>
      <c r="J140" s="233">
        <f>ROUND(I140*H140,2)</f>
        <v>0</v>
      </c>
      <c r="K140" s="229" t="s">
        <v>160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149</v>
      </c>
      <c r="AT140" s="238" t="s">
        <v>156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149</v>
      </c>
      <c r="BM140" s="238" t="s">
        <v>787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788</v>
      </c>
      <c r="G141" s="252"/>
      <c r="H141" s="255">
        <v>220.41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37.8" customHeight="1">
      <c r="A142" s="39"/>
      <c r="B142" s="40"/>
      <c r="C142" s="227" t="s">
        <v>197</v>
      </c>
      <c r="D142" s="227" t="s">
        <v>156</v>
      </c>
      <c r="E142" s="228" t="s">
        <v>789</v>
      </c>
      <c r="F142" s="229" t="s">
        <v>790</v>
      </c>
      <c r="G142" s="230" t="s">
        <v>311</v>
      </c>
      <c r="H142" s="231">
        <v>191.31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149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149</v>
      </c>
      <c r="BM142" s="238" t="s">
        <v>791</v>
      </c>
    </row>
    <row r="143" s="13" customFormat="1">
      <c r="A143" s="13"/>
      <c r="B143" s="240"/>
      <c r="C143" s="241"/>
      <c r="D143" s="242" t="s">
        <v>163</v>
      </c>
      <c r="E143" s="243" t="s">
        <v>1</v>
      </c>
      <c r="F143" s="244" t="s">
        <v>792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163</v>
      </c>
      <c r="AU143" s="250" t="s">
        <v>88</v>
      </c>
      <c r="AV143" s="13" t="s">
        <v>86</v>
      </c>
      <c r="AW143" s="13" t="s">
        <v>33</v>
      </c>
      <c r="AX143" s="13" t="s">
        <v>78</v>
      </c>
      <c r="AY143" s="250" t="s">
        <v>150</v>
      </c>
    </row>
    <row r="144" s="14" customFormat="1">
      <c r="A144" s="14"/>
      <c r="B144" s="251"/>
      <c r="C144" s="252"/>
      <c r="D144" s="242" t="s">
        <v>163</v>
      </c>
      <c r="E144" s="253" t="s">
        <v>1</v>
      </c>
      <c r="F144" s="254" t="s">
        <v>793</v>
      </c>
      <c r="G144" s="252"/>
      <c r="H144" s="255">
        <v>191.31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163</v>
      </c>
      <c r="AU144" s="261" t="s">
        <v>88</v>
      </c>
      <c r="AV144" s="14" t="s">
        <v>88</v>
      </c>
      <c r="AW144" s="14" t="s">
        <v>33</v>
      </c>
      <c r="AX144" s="14" t="s">
        <v>86</v>
      </c>
      <c r="AY144" s="261" t="s">
        <v>150</v>
      </c>
    </row>
    <row r="145" s="2" customFormat="1" ht="37.8" customHeight="1">
      <c r="A145" s="39"/>
      <c r="B145" s="40"/>
      <c r="C145" s="227" t="s">
        <v>203</v>
      </c>
      <c r="D145" s="227" t="s">
        <v>156</v>
      </c>
      <c r="E145" s="228" t="s">
        <v>345</v>
      </c>
      <c r="F145" s="229" t="s">
        <v>346</v>
      </c>
      <c r="G145" s="230" t="s">
        <v>311</v>
      </c>
      <c r="H145" s="231">
        <v>48.424999999999997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149</v>
      </c>
      <c r="AT145" s="238" t="s">
        <v>156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149</v>
      </c>
      <c r="BM145" s="238" t="s">
        <v>794</v>
      </c>
    </row>
    <row r="146" s="13" customFormat="1">
      <c r="A146" s="13"/>
      <c r="B146" s="240"/>
      <c r="C146" s="241"/>
      <c r="D146" s="242" t="s">
        <v>163</v>
      </c>
      <c r="E146" s="243" t="s">
        <v>1</v>
      </c>
      <c r="F146" s="244" t="s">
        <v>348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163</v>
      </c>
      <c r="AU146" s="250" t="s">
        <v>88</v>
      </c>
      <c r="AV146" s="13" t="s">
        <v>86</v>
      </c>
      <c r="AW146" s="13" t="s">
        <v>33</v>
      </c>
      <c r="AX146" s="13" t="s">
        <v>78</v>
      </c>
      <c r="AY146" s="250" t="s">
        <v>150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349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795</v>
      </c>
      <c r="G148" s="252"/>
      <c r="H148" s="255">
        <v>144.08000000000001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796</v>
      </c>
      <c r="G149" s="252"/>
      <c r="H149" s="255">
        <v>-95.655000000000001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48.424999999999997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209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484.25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797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798</v>
      </c>
      <c r="G153" s="252"/>
      <c r="H153" s="255">
        <v>484.25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214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95.655000000000001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801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803</v>
      </c>
      <c r="G156" s="252"/>
      <c r="H156" s="255">
        <v>95.655000000000001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222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87.165000000000006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804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805</v>
      </c>
      <c r="G158" s="252"/>
      <c r="H158" s="255">
        <v>87.165000000000006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229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95.655000000000001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806</v>
      </c>
    </row>
    <row r="160" s="13" customFormat="1">
      <c r="A160" s="13"/>
      <c r="B160" s="240"/>
      <c r="C160" s="241"/>
      <c r="D160" s="242" t="s">
        <v>163</v>
      </c>
      <c r="E160" s="243" t="s">
        <v>1</v>
      </c>
      <c r="F160" s="244" t="s">
        <v>807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163</v>
      </c>
      <c r="AU160" s="250" t="s">
        <v>88</v>
      </c>
      <c r="AV160" s="13" t="s">
        <v>86</v>
      </c>
      <c r="AW160" s="13" t="s">
        <v>33</v>
      </c>
      <c r="AX160" s="13" t="s">
        <v>78</v>
      </c>
      <c r="AY160" s="250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808</v>
      </c>
      <c r="G161" s="252"/>
      <c r="H161" s="255">
        <v>144.08000000000001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809</v>
      </c>
      <c r="G162" s="252"/>
      <c r="H162" s="255">
        <v>-29.509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78</v>
      </c>
      <c r="AY162" s="261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810</v>
      </c>
      <c r="G163" s="252"/>
      <c r="H163" s="255">
        <v>-7.5659999999999998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811</v>
      </c>
      <c r="G164" s="252"/>
      <c r="H164" s="255">
        <v>-11.35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78</v>
      </c>
      <c r="AY164" s="261" t="s">
        <v>150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812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5" customFormat="1">
      <c r="A166" s="15"/>
      <c r="B166" s="265"/>
      <c r="C166" s="266"/>
      <c r="D166" s="242" t="s">
        <v>163</v>
      </c>
      <c r="E166" s="267" t="s">
        <v>1</v>
      </c>
      <c r="F166" s="268" t="s">
        <v>287</v>
      </c>
      <c r="G166" s="266"/>
      <c r="H166" s="269">
        <v>95.655000000000001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5" t="s">
        <v>163</v>
      </c>
      <c r="AU166" s="275" t="s">
        <v>88</v>
      </c>
      <c r="AV166" s="15" t="s">
        <v>149</v>
      </c>
      <c r="AW166" s="15" t="s">
        <v>33</v>
      </c>
      <c r="AX166" s="15" t="s">
        <v>86</v>
      </c>
      <c r="AY166" s="275" t="s">
        <v>150</v>
      </c>
    </row>
    <row r="167" s="2" customFormat="1" ht="37.8" customHeight="1">
      <c r="A167" s="39"/>
      <c r="B167" s="40"/>
      <c r="C167" s="227" t="s">
        <v>236</v>
      </c>
      <c r="D167" s="227" t="s">
        <v>156</v>
      </c>
      <c r="E167" s="228" t="s">
        <v>813</v>
      </c>
      <c r="F167" s="229" t="s">
        <v>814</v>
      </c>
      <c r="G167" s="230" t="s">
        <v>311</v>
      </c>
      <c r="H167" s="231">
        <v>28.908000000000001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149</v>
      </c>
      <c r="AT167" s="238" t="s">
        <v>156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149</v>
      </c>
      <c r="BM167" s="238" t="s">
        <v>815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816</v>
      </c>
      <c r="G168" s="252"/>
      <c r="H168" s="255">
        <v>29.353000000000002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88</v>
      </c>
      <c r="AV168" s="14" t="s">
        <v>88</v>
      </c>
      <c r="AW168" s="14" t="s">
        <v>33</v>
      </c>
      <c r="AX168" s="14" t="s">
        <v>78</v>
      </c>
      <c r="AY168" s="261" t="s">
        <v>150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817</v>
      </c>
      <c r="G169" s="252"/>
      <c r="H169" s="255">
        <v>0.156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78</v>
      </c>
      <c r="AY169" s="261" t="s">
        <v>150</v>
      </c>
    </row>
    <row r="170" s="16" customFormat="1">
      <c r="A170" s="16"/>
      <c r="B170" s="289"/>
      <c r="C170" s="290"/>
      <c r="D170" s="242" t="s">
        <v>163</v>
      </c>
      <c r="E170" s="291" t="s">
        <v>1</v>
      </c>
      <c r="F170" s="292" t="s">
        <v>818</v>
      </c>
      <c r="G170" s="290"/>
      <c r="H170" s="293">
        <v>29.509</v>
      </c>
      <c r="I170" s="294"/>
      <c r="J170" s="290"/>
      <c r="K170" s="290"/>
      <c r="L170" s="295"/>
      <c r="M170" s="296"/>
      <c r="N170" s="297"/>
      <c r="O170" s="297"/>
      <c r="P170" s="297"/>
      <c r="Q170" s="297"/>
      <c r="R170" s="297"/>
      <c r="S170" s="297"/>
      <c r="T170" s="298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9" t="s">
        <v>163</v>
      </c>
      <c r="AU170" s="299" t="s">
        <v>88</v>
      </c>
      <c r="AV170" s="16" t="s">
        <v>171</v>
      </c>
      <c r="AW170" s="16" t="s">
        <v>33</v>
      </c>
      <c r="AX170" s="16" t="s">
        <v>78</v>
      </c>
      <c r="AY170" s="299" t="s">
        <v>150</v>
      </c>
    </row>
    <row r="171" s="13" customFormat="1">
      <c r="A171" s="13"/>
      <c r="B171" s="240"/>
      <c r="C171" s="241"/>
      <c r="D171" s="242" t="s">
        <v>163</v>
      </c>
      <c r="E171" s="243" t="s">
        <v>1</v>
      </c>
      <c r="F171" s="244" t="s">
        <v>819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163</v>
      </c>
      <c r="AU171" s="250" t="s">
        <v>88</v>
      </c>
      <c r="AV171" s="13" t="s">
        <v>86</v>
      </c>
      <c r="AW171" s="13" t="s">
        <v>33</v>
      </c>
      <c r="AX171" s="13" t="s">
        <v>78</v>
      </c>
      <c r="AY171" s="250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820</v>
      </c>
      <c r="G172" s="252"/>
      <c r="H172" s="255">
        <v>-0.59799999999999998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821</v>
      </c>
      <c r="G173" s="252"/>
      <c r="H173" s="255">
        <v>-0.0030000000000000001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5" customFormat="1">
      <c r="A174" s="15"/>
      <c r="B174" s="265"/>
      <c r="C174" s="266"/>
      <c r="D174" s="242" t="s">
        <v>163</v>
      </c>
      <c r="E174" s="267" t="s">
        <v>1</v>
      </c>
      <c r="F174" s="268" t="s">
        <v>287</v>
      </c>
      <c r="G174" s="266"/>
      <c r="H174" s="269">
        <v>28.908000000000001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5" t="s">
        <v>163</v>
      </c>
      <c r="AU174" s="275" t="s">
        <v>88</v>
      </c>
      <c r="AV174" s="15" t="s">
        <v>149</v>
      </c>
      <c r="AW174" s="15" t="s">
        <v>33</v>
      </c>
      <c r="AX174" s="15" t="s">
        <v>86</v>
      </c>
      <c r="AY174" s="275" t="s">
        <v>150</v>
      </c>
    </row>
    <row r="175" s="2" customFormat="1" ht="16.5" customHeight="1">
      <c r="A175" s="39"/>
      <c r="B175" s="40"/>
      <c r="C175" s="276" t="s">
        <v>8</v>
      </c>
      <c r="D175" s="276" t="s">
        <v>377</v>
      </c>
      <c r="E175" s="277" t="s">
        <v>405</v>
      </c>
      <c r="F175" s="278" t="s">
        <v>406</v>
      </c>
      <c r="G175" s="279" t="s">
        <v>363</v>
      </c>
      <c r="H175" s="280">
        <v>57.816000000000002</v>
      </c>
      <c r="I175" s="281"/>
      <c r="J175" s="282">
        <f>ROUND(I175*H175,2)</f>
        <v>0</v>
      </c>
      <c r="K175" s="278" t="s">
        <v>160</v>
      </c>
      <c r="L175" s="283"/>
      <c r="M175" s="284" t="s">
        <v>1</v>
      </c>
      <c r="N175" s="285" t="s">
        <v>43</v>
      </c>
      <c r="O175" s="92"/>
      <c r="P175" s="236">
        <f>O175*H175</f>
        <v>0</v>
      </c>
      <c r="Q175" s="236">
        <v>1</v>
      </c>
      <c r="R175" s="236">
        <f>Q175*H175</f>
        <v>57.816000000000002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197</v>
      </c>
      <c r="AT175" s="238" t="s">
        <v>377</v>
      </c>
      <c r="AU175" s="238" t="s">
        <v>88</v>
      </c>
      <c r="AY175" s="18" t="s">
        <v>150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86</v>
      </c>
      <c r="BK175" s="239">
        <f>ROUND(I175*H175,2)</f>
        <v>0</v>
      </c>
      <c r="BL175" s="18" t="s">
        <v>149</v>
      </c>
      <c r="BM175" s="238" t="s">
        <v>822</v>
      </c>
    </row>
    <row r="176" s="14" customFormat="1">
      <c r="A176" s="14"/>
      <c r="B176" s="251"/>
      <c r="C176" s="252"/>
      <c r="D176" s="242" t="s">
        <v>163</v>
      </c>
      <c r="E176" s="253" t="s">
        <v>1</v>
      </c>
      <c r="F176" s="254" t="s">
        <v>823</v>
      </c>
      <c r="G176" s="252"/>
      <c r="H176" s="255">
        <v>57.816000000000002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163</v>
      </c>
      <c r="AU176" s="261" t="s">
        <v>88</v>
      </c>
      <c r="AV176" s="14" t="s">
        <v>88</v>
      </c>
      <c r="AW176" s="14" t="s">
        <v>33</v>
      </c>
      <c r="AX176" s="14" t="s">
        <v>86</v>
      </c>
      <c r="AY176" s="261" t="s">
        <v>150</v>
      </c>
    </row>
    <row r="177" s="12" customFormat="1" ht="22.8" customHeight="1">
      <c r="A177" s="12"/>
      <c r="B177" s="211"/>
      <c r="C177" s="212"/>
      <c r="D177" s="213" t="s">
        <v>77</v>
      </c>
      <c r="E177" s="225" t="s">
        <v>149</v>
      </c>
      <c r="F177" s="225" t="s">
        <v>483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SUM(P178:P190)</f>
        <v>0</v>
      </c>
      <c r="Q177" s="219"/>
      <c r="R177" s="220">
        <f>SUM(R178:R190)</f>
        <v>0.053120000000000001</v>
      </c>
      <c r="S177" s="219"/>
      <c r="T177" s="221">
        <f>SUM(T178:T190)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86</v>
      </c>
      <c r="AT177" s="223" t="s">
        <v>77</v>
      </c>
      <c r="AU177" s="223" t="s">
        <v>86</v>
      </c>
      <c r="AY177" s="222" t="s">
        <v>150</v>
      </c>
      <c r="BK177" s="224">
        <f>SUM(BK178:BK190)</f>
        <v>0</v>
      </c>
    </row>
    <row r="178" s="2" customFormat="1" ht="16.5" customHeight="1">
      <c r="A178" s="39"/>
      <c r="B178" s="40"/>
      <c r="C178" s="227" t="s">
        <v>248</v>
      </c>
      <c r="D178" s="227" t="s">
        <v>156</v>
      </c>
      <c r="E178" s="228" t="s">
        <v>824</v>
      </c>
      <c r="F178" s="229" t="s">
        <v>825</v>
      </c>
      <c r="G178" s="230" t="s">
        <v>311</v>
      </c>
      <c r="H178" s="231">
        <v>11.35</v>
      </c>
      <c r="I178" s="232"/>
      <c r="J178" s="233">
        <f>ROUND(I178*H178,2)</f>
        <v>0</v>
      </c>
      <c r="K178" s="229" t="s">
        <v>160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149</v>
      </c>
      <c r="AT178" s="238" t="s">
        <v>156</v>
      </c>
      <c r="AU178" s="238" t="s">
        <v>88</v>
      </c>
      <c r="AY178" s="18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86</v>
      </c>
      <c r="BK178" s="239">
        <f>ROUND(I178*H178,2)</f>
        <v>0</v>
      </c>
      <c r="BL178" s="18" t="s">
        <v>149</v>
      </c>
      <c r="BM178" s="238" t="s">
        <v>826</v>
      </c>
    </row>
    <row r="179" s="13" customFormat="1">
      <c r="A179" s="13"/>
      <c r="B179" s="240"/>
      <c r="C179" s="241"/>
      <c r="D179" s="242" t="s">
        <v>163</v>
      </c>
      <c r="E179" s="243" t="s">
        <v>1</v>
      </c>
      <c r="F179" s="244" t="s">
        <v>827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163</v>
      </c>
      <c r="AU179" s="250" t="s">
        <v>88</v>
      </c>
      <c r="AV179" s="13" t="s">
        <v>86</v>
      </c>
      <c r="AW179" s="13" t="s">
        <v>33</v>
      </c>
      <c r="AX179" s="13" t="s">
        <v>78</v>
      </c>
      <c r="AY179" s="250" t="s">
        <v>150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828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88</v>
      </c>
      <c r="AV180" s="13" t="s">
        <v>86</v>
      </c>
      <c r="AW180" s="13" t="s">
        <v>33</v>
      </c>
      <c r="AX180" s="13" t="s">
        <v>78</v>
      </c>
      <c r="AY180" s="250" t="s">
        <v>150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829</v>
      </c>
      <c r="G181" s="252"/>
      <c r="H181" s="255">
        <v>11.35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2" customFormat="1" ht="21.75" customHeight="1">
      <c r="A182" s="39"/>
      <c r="B182" s="40"/>
      <c r="C182" s="227" t="s">
        <v>255</v>
      </c>
      <c r="D182" s="227" t="s">
        <v>156</v>
      </c>
      <c r="E182" s="228" t="s">
        <v>485</v>
      </c>
      <c r="F182" s="229" t="s">
        <v>486</v>
      </c>
      <c r="G182" s="230" t="s">
        <v>311</v>
      </c>
      <c r="H182" s="231">
        <v>7.5659999999999998</v>
      </c>
      <c r="I182" s="232"/>
      <c r="J182" s="233">
        <f>ROUND(I182*H182,2)</f>
        <v>0</v>
      </c>
      <c r="K182" s="229" t="s">
        <v>160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149</v>
      </c>
      <c r="AT182" s="238" t="s">
        <v>156</v>
      </c>
      <c r="AU182" s="238" t="s">
        <v>88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86</v>
      </c>
      <c r="BK182" s="239">
        <f>ROUND(I182*H182,2)</f>
        <v>0</v>
      </c>
      <c r="BL182" s="18" t="s">
        <v>149</v>
      </c>
      <c r="BM182" s="238" t="s">
        <v>830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831</v>
      </c>
      <c r="G183" s="252"/>
      <c r="H183" s="255">
        <v>7.5659999999999998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88</v>
      </c>
      <c r="AV183" s="14" t="s">
        <v>88</v>
      </c>
      <c r="AW183" s="14" t="s">
        <v>33</v>
      </c>
      <c r="AX183" s="14" t="s">
        <v>86</v>
      </c>
      <c r="AY183" s="261" t="s">
        <v>150</v>
      </c>
    </row>
    <row r="184" s="2" customFormat="1" ht="24.15" customHeight="1">
      <c r="A184" s="39"/>
      <c r="B184" s="40"/>
      <c r="C184" s="227" t="s">
        <v>355</v>
      </c>
      <c r="D184" s="227" t="s">
        <v>156</v>
      </c>
      <c r="E184" s="228" t="s">
        <v>832</v>
      </c>
      <c r="F184" s="229" t="s">
        <v>833</v>
      </c>
      <c r="G184" s="230" t="s">
        <v>311</v>
      </c>
      <c r="H184" s="231">
        <v>0.40000000000000002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834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835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88</v>
      </c>
      <c r="AV185" s="13" t="s">
        <v>86</v>
      </c>
      <c r="AW185" s="13" t="s">
        <v>33</v>
      </c>
      <c r="AX185" s="13" t="s">
        <v>78</v>
      </c>
      <c r="AY185" s="250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836</v>
      </c>
      <c r="G186" s="252"/>
      <c r="H186" s="255">
        <v>0.40000000000000002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86</v>
      </c>
      <c r="AY186" s="261" t="s">
        <v>150</v>
      </c>
    </row>
    <row r="187" s="2" customFormat="1" ht="16.5" customHeight="1">
      <c r="A187" s="39"/>
      <c r="B187" s="40"/>
      <c r="C187" s="227" t="s">
        <v>360</v>
      </c>
      <c r="D187" s="227" t="s">
        <v>156</v>
      </c>
      <c r="E187" s="228" t="s">
        <v>837</v>
      </c>
      <c r="F187" s="229" t="s">
        <v>838</v>
      </c>
      <c r="G187" s="230" t="s">
        <v>274</v>
      </c>
      <c r="H187" s="231">
        <v>4</v>
      </c>
      <c r="I187" s="232"/>
      <c r="J187" s="233">
        <f>ROUND(I187*H187,2)</f>
        <v>0</v>
      </c>
      <c r="K187" s="229" t="s">
        <v>160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0.01328</v>
      </c>
      <c r="R187" s="236">
        <f>Q187*H187</f>
        <v>0.053120000000000001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149</v>
      </c>
      <c r="AT187" s="238" t="s">
        <v>156</v>
      </c>
      <c r="AU187" s="238" t="s">
        <v>88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86</v>
      </c>
      <c r="BK187" s="239">
        <f>ROUND(I187*H187,2)</f>
        <v>0</v>
      </c>
      <c r="BL187" s="18" t="s">
        <v>149</v>
      </c>
      <c r="BM187" s="238" t="s">
        <v>839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840</v>
      </c>
      <c r="G188" s="252"/>
      <c r="H188" s="255">
        <v>4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86</v>
      </c>
      <c r="AY188" s="261" t="s">
        <v>150</v>
      </c>
    </row>
    <row r="189" s="2" customFormat="1" ht="16.5" customHeight="1">
      <c r="A189" s="39"/>
      <c r="B189" s="40"/>
      <c r="C189" s="227" t="s">
        <v>366</v>
      </c>
      <c r="D189" s="227" t="s">
        <v>156</v>
      </c>
      <c r="E189" s="228" t="s">
        <v>841</v>
      </c>
      <c r="F189" s="229" t="s">
        <v>842</v>
      </c>
      <c r="G189" s="230" t="s">
        <v>274</v>
      </c>
      <c r="H189" s="231">
        <v>4</v>
      </c>
      <c r="I189" s="232"/>
      <c r="J189" s="233">
        <f>ROUND(I189*H189,2)</f>
        <v>0</v>
      </c>
      <c r="K189" s="229" t="s">
        <v>160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149</v>
      </c>
      <c r="AT189" s="238" t="s">
        <v>156</v>
      </c>
      <c r="AU189" s="238" t="s">
        <v>88</v>
      </c>
      <c r="AY189" s="18" t="s">
        <v>150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86</v>
      </c>
      <c r="BK189" s="239">
        <f>ROUND(I189*H189,2)</f>
        <v>0</v>
      </c>
      <c r="BL189" s="18" t="s">
        <v>149</v>
      </c>
      <c r="BM189" s="238" t="s">
        <v>843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844</v>
      </c>
      <c r="G190" s="252"/>
      <c r="H190" s="255">
        <v>4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86</v>
      </c>
      <c r="AY190" s="261" t="s">
        <v>150</v>
      </c>
    </row>
    <row r="191" s="12" customFormat="1" ht="22.8" customHeight="1">
      <c r="A191" s="12"/>
      <c r="B191" s="211"/>
      <c r="C191" s="212"/>
      <c r="D191" s="213" t="s">
        <v>77</v>
      </c>
      <c r="E191" s="225" t="s">
        <v>197</v>
      </c>
      <c r="F191" s="225" t="s">
        <v>558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SUM(P192:P257)</f>
        <v>0</v>
      </c>
      <c r="Q191" s="219"/>
      <c r="R191" s="220">
        <f>SUM(R192:R257)</f>
        <v>1.0433619000000001</v>
      </c>
      <c r="S191" s="219"/>
      <c r="T191" s="221">
        <f>SUM(T192:T257)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86</v>
      </c>
      <c r="AT191" s="223" t="s">
        <v>77</v>
      </c>
      <c r="AU191" s="223" t="s">
        <v>86</v>
      </c>
      <c r="AY191" s="222" t="s">
        <v>150</v>
      </c>
      <c r="BK191" s="224">
        <f>SUM(BK192:BK257)</f>
        <v>0</v>
      </c>
    </row>
    <row r="192" s="2" customFormat="1" ht="24.15" customHeight="1">
      <c r="A192" s="39"/>
      <c r="B192" s="40"/>
      <c r="C192" s="227" t="s">
        <v>7</v>
      </c>
      <c r="D192" s="227" t="s">
        <v>156</v>
      </c>
      <c r="E192" s="228" t="s">
        <v>845</v>
      </c>
      <c r="F192" s="229" t="s">
        <v>846</v>
      </c>
      <c r="G192" s="230" t="s">
        <v>298</v>
      </c>
      <c r="H192" s="231">
        <v>93.030000000000001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149</v>
      </c>
      <c r="AT192" s="238" t="s">
        <v>156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847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848</v>
      </c>
      <c r="G193" s="252"/>
      <c r="H193" s="255">
        <v>93.030000000000001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86</v>
      </c>
      <c r="AY193" s="261" t="s">
        <v>150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849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88</v>
      </c>
      <c r="AV194" s="13" t="s">
        <v>86</v>
      </c>
      <c r="AW194" s="13" t="s">
        <v>33</v>
      </c>
      <c r="AX194" s="13" t="s">
        <v>78</v>
      </c>
      <c r="AY194" s="250" t="s">
        <v>150</v>
      </c>
    </row>
    <row r="195" s="13" customFormat="1">
      <c r="A195" s="13"/>
      <c r="B195" s="240"/>
      <c r="C195" s="241"/>
      <c r="D195" s="242" t="s">
        <v>163</v>
      </c>
      <c r="E195" s="243" t="s">
        <v>1</v>
      </c>
      <c r="F195" s="244" t="s">
        <v>850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163</v>
      </c>
      <c r="AU195" s="250" t="s">
        <v>88</v>
      </c>
      <c r="AV195" s="13" t="s">
        <v>86</v>
      </c>
      <c r="AW195" s="13" t="s">
        <v>33</v>
      </c>
      <c r="AX195" s="13" t="s">
        <v>78</v>
      </c>
      <c r="AY195" s="250" t="s">
        <v>150</v>
      </c>
    </row>
    <row r="196" s="2" customFormat="1" ht="16.5" customHeight="1">
      <c r="A196" s="39"/>
      <c r="B196" s="40"/>
      <c r="C196" s="276" t="s">
        <v>376</v>
      </c>
      <c r="D196" s="276" t="s">
        <v>377</v>
      </c>
      <c r="E196" s="277" t="s">
        <v>851</v>
      </c>
      <c r="F196" s="278" t="s">
        <v>852</v>
      </c>
      <c r="G196" s="279" t="s">
        <v>298</v>
      </c>
      <c r="H196" s="280">
        <v>94.424999999999997</v>
      </c>
      <c r="I196" s="281"/>
      <c r="J196" s="282">
        <f>ROUND(I196*H196,2)</f>
        <v>0</v>
      </c>
      <c r="K196" s="278" t="s">
        <v>160</v>
      </c>
      <c r="L196" s="283"/>
      <c r="M196" s="284" t="s">
        <v>1</v>
      </c>
      <c r="N196" s="285" t="s">
        <v>43</v>
      </c>
      <c r="O196" s="92"/>
      <c r="P196" s="236">
        <f>O196*H196</f>
        <v>0</v>
      </c>
      <c r="Q196" s="236">
        <v>0.00214</v>
      </c>
      <c r="R196" s="236">
        <f>Q196*H196</f>
        <v>0.20206949999999999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197</v>
      </c>
      <c r="AT196" s="238" t="s">
        <v>377</v>
      </c>
      <c r="AU196" s="238" t="s">
        <v>88</v>
      </c>
      <c r="AY196" s="18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86</v>
      </c>
      <c r="BK196" s="239">
        <f>ROUND(I196*H196,2)</f>
        <v>0</v>
      </c>
      <c r="BL196" s="18" t="s">
        <v>149</v>
      </c>
      <c r="BM196" s="238" t="s">
        <v>853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854</v>
      </c>
      <c r="G197" s="252"/>
      <c r="H197" s="255">
        <v>93.030000000000001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86</v>
      </c>
      <c r="AY197" s="261" t="s">
        <v>150</v>
      </c>
    </row>
    <row r="198" s="13" customFormat="1">
      <c r="A198" s="13"/>
      <c r="B198" s="240"/>
      <c r="C198" s="241"/>
      <c r="D198" s="242" t="s">
        <v>163</v>
      </c>
      <c r="E198" s="243" t="s">
        <v>1</v>
      </c>
      <c r="F198" s="244" t="s">
        <v>855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163</v>
      </c>
      <c r="AU198" s="250" t="s">
        <v>88</v>
      </c>
      <c r="AV198" s="13" t="s">
        <v>86</v>
      </c>
      <c r="AW198" s="13" t="s">
        <v>33</v>
      </c>
      <c r="AX198" s="13" t="s">
        <v>78</v>
      </c>
      <c r="AY198" s="250" t="s">
        <v>150</v>
      </c>
    </row>
    <row r="199" s="14" customFormat="1">
      <c r="A199" s="14"/>
      <c r="B199" s="251"/>
      <c r="C199" s="252"/>
      <c r="D199" s="242" t="s">
        <v>163</v>
      </c>
      <c r="E199" s="252"/>
      <c r="F199" s="254" t="s">
        <v>856</v>
      </c>
      <c r="G199" s="252"/>
      <c r="H199" s="255">
        <v>94.424999999999997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4</v>
      </c>
      <c r="AX199" s="14" t="s">
        <v>86</v>
      </c>
      <c r="AY199" s="261" t="s">
        <v>150</v>
      </c>
    </row>
    <row r="200" s="2" customFormat="1" ht="16.5" customHeight="1">
      <c r="A200" s="39"/>
      <c r="B200" s="40"/>
      <c r="C200" s="276" t="s">
        <v>385</v>
      </c>
      <c r="D200" s="276" t="s">
        <v>377</v>
      </c>
      <c r="E200" s="277" t="s">
        <v>857</v>
      </c>
      <c r="F200" s="278" t="s">
        <v>858</v>
      </c>
      <c r="G200" s="279" t="s">
        <v>455</v>
      </c>
      <c r="H200" s="280">
        <v>4</v>
      </c>
      <c r="I200" s="281"/>
      <c r="J200" s="282">
        <f>ROUND(I200*H200,2)</f>
        <v>0</v>
      </c>
      <c r="K200" s="278" t="s">
        <v>1</v>
      </c>
      <c r="L200" s="283"/>
      <c r="M200" s="284" t="s">
        <v>1</v>
      </c>
      <c r="N200" s="285" t="s">
        <v>43</v>
      </c>
      <c r="O200" s="92"/>
      <c r="P200" s="236">
        <f>O200*H200</f>
        <v>0</v>
      </c>
      <c r="Q200" s="236">
        <v>0.0041999999999999997</v>
      </c>
      <c r="R200" s="236">
        <f>Q200*H200</f>
        <v>0.016799999999999999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197</v>
      </c>
      <c r="AT200" s="238" t="s">
        <v>377</v>
      </c>
      <c r="AU200" s="238" t="s">
        <v>88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86</v>
      </c>
      <c r="BK200" s="239">
        <f>ROUND(I200*H200,2)</f>
        <v>0</v>
      </c>
      <c r="BL200" s="18" t="s">
        <v>149</v>
      </c>
      <c r="BM200" s="238" t="s">
        <v>859</v>
      </c>
    </row>
    <row r="201" s="14" customFormat="1">
      <c r="A201" s="14"/>
      <c r="B201" s="251"/>
      <c r="C201" s="252"/>
      <c r="D201" s="242" t="s">
        <v>163</v>
      </c>
      <c r="E201" s="253" t="s">
        <v>1</v>
      </c>
      <c r="F201" s="254" t="s">
        <v>860</v>
      </c>
      <c r="G201" s="252"/>
      <c r="H201" s="255">
        <v>4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163</v>
      </c>
      <c r="AU201" s="261" t="s">
        <v>88</v>
      </c>
      <c r="AV201" s="14" t="s">
        <v>88</v>
      </c>
      <c r="AW201" s="14" t="s">
        <v>33</v>
      </c>
      <c r="AX201" s="14" t="s">
        <v>86</v>
      </c>
      <c r="AY201" s="261" t="s">
        <v>150</v>
      </c>
    </row>
    <row r="202" s="2" customFormat="1" ht="24.15" customHeight="1">
      <c r="A202" s="39"/>
      <c r="B202" s="40"/>
      <c r="C202" s="227" t="s">
        <v>396</v>
      </c>
      <c r="D202" s="227" t="s">
        <v>156</v>
      </c>
      <c r="E202" s="228" t="s">
        <v>861</v>
      </c>
      <c r="F202" s="229" t="s">
        <v>862</v>
      </c>
      <c r="G202" s="230" t="s">
        <v>455</v>
      </c>
      <c r="H202" s="231">
        <v>1</v>
      </c>
      <c r="I202" s="232"/>
      <c r="J202" s="233">
        <f>ROUND(I202*H202,2)</f>
        <v>0</v>
      </c>
      <c r="K202" s="229" t="s">
        <v>160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0.0017099999999999999</v>
      </c>
      <c r="R202" s="236">
        <f>Q202*H202</f>
        <v>0.0017099999999999999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149</v>
      </c>
      <c r="AT202" s="238" t="s">
        <v>156</v>
      </c>
      <c r="AU202" s="238" t="s">
        <v>88</v>
      </c>
      <c r="AY202" s="18" t="s">
        <v>150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86</v>
      </c>
      <c r="BK202" s="239">
        <f>ROUND(I202*H202,2)</f>
        <v>0</v>
      </c>
      <c r="BL202" s="18" t="s">
        <v>149</v>
      </c>
      <c r="BM202" s="238" t="s">
        <v>863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864</v>
      </c>
      <c r="G203" s="252"/>
      <c r="H203" s="255">
        <v>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86</v>
      </c>
      <c r="AY203" s="261" t="s">
        <v>150</v>
      </c>
    </row>
    <row r="204" s="2" customFormat="1" ht="16.5" customHeight="1">
      <c r="A204" s="39"/>
      <c r="B204" s="40"/>
      <c r="C204" s="276" t="s">
        <v>404</v>
      </c>
      <c r="D204" s="276" t="s">
        <v>377</v>
      </c>
      <c r="E204" s="277" t="s">
        <v>865</v>
      </c>
      <c r="F204" s="278" t="s">
        <v>866</v>
      </c>
      <c r="G204" s="279" t="s">
        <v>455</v>
      </c>
      <c r="H204" s="280">
        <v>1</v>
      </c>
      <c r="I204" s="281"/>
      <c r="J204" s="282">
        <f>ROUND(I204*H204,2)</f>
        <v>0</v>
      </c>
      <c r="K204" s="278" t="s">
        <v>1</v>
      </c>
      <c r="L204" s="283"/>
      <c r="M204" s="284" t="s">
        <v>1</v>
      </c>
      <c r="N204" s="285" t="s">
        <v>43</v>
      </c>
      <c r="O204" s="92"/>
      <c r="P204" s="236">
        <f>O204*H204</f>
        <v>0</v>
      </c>
      <c r="Q204" s="236">
        <v>0.0155</v>
      </c>
      <c r="R204" s="236">
        <f>Q204*H204</f>
        <v>0.0155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197</v>
      </c>
      <c r="AT204" s="238" t="s">
        <v>377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149</v>
      </c>
      <c r="BM204" s="238" t="s">
        <v>867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868</v>
      </c>
      <c r="G205" s="252"/>
      <c r="H205" s="255">
        <v>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86</v>
      </c>
      <c r="AY205" s="261" t="s">
        <v>150</v>
      </c>
    </row>
    <row r="206" s="2" customFormat="1" ht="24.15" customHeight="1">
      <c r="A206" s="39"/>
      <c r="B206" s="40"/>
      <c r="C206" s="227" t="s">
        <v>409</v>
      </c>
      <c r="D206" s="227" t="s">
        <v>156</v>
      </c>
      <c r="E206" s="228" t="s">
        <v>869</v>
      </c>
      <c r="F206" s="229" t="s">
        <v>870</v>
      </c>
      <c r="G206" s="230" t="s">
        <v>455</v>
      </c>
      <c r="H206" s="231">
        <v>4</v>
      </c>
      <c r="I206" s="232"/>
      <c r="J206" s="233">
        <f>ROUND(I206*H206,2)</f>
        <v>0</v>
      </c>
      <c r="K206" s="229" t="s">
        <v>160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0.00167</v>
      </c>
      <c r="R206" s="236">
        <f>Q206*H206</f>
        <v>0.0066800000000000002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149</v>
      </c>
      <c r="AT206" s="238" t="s">
        <v>156</v>
      </c>
      <c r="AU206" s="238" t="s">
        <v>88</v>
      </c>
      <c r="AY206" s="18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86</v>
      </c>
      <c r="BK206" s="239">
        <f>ROUND(I206*H206,2)</f>
        <v>0</v>
      </c>
      <c r="BL206" s="18" t="s">
        <v>149</v>
      </c>
      <c r="BM206" s="238" t="s">
        <v>871</v>
      </c>
    </row>
    <row r="207" s="14" customFormat="1">
      <c r="A207" s="14"/>
      <c r="B207" s="251"/>
      <c r="C207" s="252"/>
      <c r="D207" s="242" t="s">
        <v>163</v>
      </c>
      <c r="E207" s="253" t="s">
        <v>1</v>
      </c>
      <c r="F207" s="254" t="s">
        <v>872</v>
      </c>
      <c r="G207" s="252"/>
      <c r="H207" s="255">
        <v>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163</v>
      </c>
      <c r="AU207" s="261" t="s">
        <v>88</v>
      </c>
      <c r="AV207" s="14" t="s">
        <v>88</v>
      </c>
      <c r="AW207" s="14" t="s">
        <v>33</v>
      </c>
      <c r="AX207" s="14" t="s">
        <v>78</v>
      </c>
      <c r="AY207" s="261" t="s">
        <v>150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873</v>
      </c>
      <c r="G208" s="252"/>
      <c r="H208" s="255">
        <v>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78</v>
      </c>
      <c r="AY208" s="261" t="s">
        <v>150</v>
      </c>
    </row>
    <row r="209" s="14" customFormat="1">
      <c r="A209" s="14"/>
      <c r="B209" s="251"/>
      <c r="C209" s="252"/>
      <c r="D209" s="242" t="s">
        <v>163</v>
      </c>
      <c r="E209" s="253" t="s">
        <v>1</v>
      </c>
      <c r="F209" s="254" t="s">
        <v>874</v>
      </c>
      <c r="G209" s="252"/>
      <c r="H209" s="255">
        <v>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163</v>
      </c>
      <c r="AU209" s="261" t="s">
        <v>88</v>
      </c>
      <c r="AV209" s="14" t="s">
        <v>88</v>
      </c>
      <c r="AW209" s="14" t="s">
        <v>33</v>
      </c>
      <c r="AX209" s="14" t="s">
        <v>78</v>
      </c>
      <c r="AY209" s="261" t="s">
        <v>150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875</v>
      </c>
      <c r="G210" s="252"/>
      <c r="H210" s="255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78</v>
      </c>
      <c r="AY210" s="261" t="s">
        <v>150</v>
      </c>
    </row>
    <row r="211" s="15" customFormat="1">
      <c r="A211" s="15"/>
      <c r="B211" s="265"/>
      <c r="C211" s="266"/>
      <c r="D211" s="242" t="s">
        <v>163</v>
      </c>
      <c r="E211" s="267" t="s">
        <v>1</v>
      </c>
      <c r="F211" s="268" t="s">
        <v>287</v>
      </c>
      <c r="G211" s="266"/>
      <c r="H211" s="269">
        <v>4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163</v>
      </c>
      <c r="AU211" s="275" t="s">
        <v>88</v>
      </c>
      <c r="AV211" s="15" t="s">
        <v>149</v>
      </c>
      <c r="AW211" s="15" t="s">
        <v>33</v>
      </c>
      <c r="AX211" s="15" t="s">
        <v>86</v>
      </c>
      <c r="AY211" s="275" t="s">
        <v>150</v>
      </c>
    </row>
    <row r="212" s="2" customFormat="1" ht="16.5" customHeight="1">
      <c r="A212" s="39"/>
      <c r="B212" s="40"/>
      <c r="C212" s="276" t="s">
        <v>414</v>
      </c>
      <c r="D212" s="276" t="s">
        <v>377</v>
      </c>
      <c r="E212" s="277" t="s">
        <v>876</v>
      </c>
      <c r="F212" s="278" t="s">
        <v>877</v>
      </c>
      <c r="G212" s="279" t="s">
        <v>455</v>
      </c>
      <c r="H212" s="280">
        <v>1</v>
      </c>
      <c r="I212" s="281"/>
      <c r="J212" s="282">
        <f>ROUND(I212*H212,2)</f>
        <v>0</v>
      </c>
      <c r="K212" s="278" t="s">
        <v>1</v>
      </c>
      <c r="L212" s="283"/>
      <c r="M212" s="284" t="s">
        <v>1</v>
      </c>
      <c r="N212" s="285" t="s">
        <v>43</v>
      </c>
      <c r="O212" s="92"/>
      <c r="P212" s="236">
        <f>O212*H212</f>
        <v>0</v>
      </c>
      <c r="Q212" s="236">
        <v>0.013400000000000001</v>
      </c>
      <c r="R212" s="236">
        <f>Q212*H212</f>
        <v>0.013400000000000001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197</v>
      </c>
      <c r="AT212" s="238" t="s">
        <v>377</v>
      </c>
      <c r="AU212" s="238" t="s">
        <v>88</v>
      </c>
      <c r="AY212" s="18" t="s">
        <v>150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86</v>
      </c>
      <c r="BK212" s="239">
        <f>ROUND(I212*H212,2)</f>
        <v>0</v>
      </c>
      <c r="BL212" s="18" t="s">
        <v>149</v>
      </c>
      <c r="BM212" s="238" t="s">
        <v>878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879</v>
      </c>
      <c r="G213" s="252"/>
      <c r="H213" s="255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86</v>
      </c>
      <c r="AY213" s="261" t="s">
        <v>150</v>
      </c>
    </row>
    <row r="214" s="2" customFormat="1" ht="16.5" customHeight="1">
      <c r="A214" s="39"/>
      <c r="B214" s="40"/>
      <c r="C214" s="276" t="s">
        <v>419</v>
      </c>
      <c r="D214" s="276" t="s">
        <v>377</v>
      </c>
      <c r="E214" s="277" t="s">
        <v>880</v>
      </c>
      <c r="F214" s="278" t="s">
        <v>881</v>
      </c>
      <c r="G214" s="279" t="s">
        <v>455</v>
      </c>
      <c r="H214" s="280">
        <v>1</v>
      </c>
      <c r="I214" s="281"/>
      <c r="J214" s="282">
        <f>ROUND(I214*H214,2)</f>
        <v>0</v>
      </c>
      <c r="K214" s="278" t="s">
        <v>1</v>
      </c>
      <c r="L214" s="283"/>
      <c r="M214" s="284" t="s">
        <v>1</v>
      </c>
      <c r="N214" s="285" t="s">
        <v>43</v>
      </c>
      <c r="O214" s="92"/>
      <c r="P214" s="236">
        <f>O214*H214</f>
        <v>0</v>
      </c>
      <c r="Q214" s="236">
        <v>0.0094999999999999998</v>
      </c>
      <c r="R214" s="236">
        <f>Q214*H214</f>
        <v>0.0094999999999999998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197</v>
      </c>
      <c r="AT214" s="238" t="s">
        <v>377</v>
      </c>
      <c r="AU214" s="238" t="s">
        <v>88</v>
      </c>
      <c r="AY214" s="18" t="s">
        <v>150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86</v>
      </c>
      <c r="BK214" s="239">
        <f>ROUND(I214*H214,2)</f>
        <v>0</v>
      </c>
      <c r="BL214" s="18" t="s">
        <v>149</v>
      </c>
      <c r="BM214" s="238" t="s">
        <v>882</v>
      </c>
    </row>
    <row r="215" s="14" customFormat="1">
      <c r="A215" s="14"/>
      <c r="B215" s="251"/>
      <c r="C215" s="252"/>
      <c r="D215" s="242" t="s">
        <v>163</v>
      </c>
      <c r="E215" s="253" t="s">
        <v>1</v>
      </c>
      <c r="F215" s="254" t="s">
        <v>883</v>
      </c>
      <c r="G215" s="252"/>
      <c r="H215" s="255">
        <v>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163</v>
      </c>
      <c r="AU215" s="261" t="s">
        <v>88</v>
      </c>
      <c r="AV215" s="14" t="s">
        <v>88</v>
      </c>
      <c r="AW215" s="14" t="s">
        <v>33</v>
      </c>
      <c r="AX215" s="14" t="s">
        <v>86</v>
      </c>
      <c r="AY215" s="261" t="s">
        <v>150</v>
      </c>
    </row>
    <row r="216" s="2" customFormat="1" ht="16.5" customHeight="1">
      <c r="A216" s="39"/>
      <c r="B216" s="40"/>
      <c r="C216" s="276" t="s">
        <v>424</v>
      </c>
      <c r="D216" s="276" t="s">
        <v>377</v>
      </c>
      <c r="E216" s="277" t="s">
        <v>884</v>
      </c>
      <c r="F216" s="278" t="s">
        <v>885</v>
      </c>
      <c r="G216" s="279" t="s">
        <v>455</v>
      </c>
      <c r="H216" s="280">
        <v>1</v>
      </c>
      <c r="I216" s="281"/>
      <c r="J216" s="282">
        <f>ROUND(I216*H216,2)</f>
        <v>0</v>
      </c>
      <c r="K216" s="278" t="s">
        <v>1</v>
      </c>
      <c r="L216" s="283"/>
      <c r="M216" s="284" t="s">
        <v>1</v>
      </c>
      <c r="N216" s="285" t="s">
        <v>43</v>
      </c>
      <c r="O216" s="92"/>
      <c r="P216" s="236">
        <f>O216*H216</f>
        <v>0</v>
      </c>
      <c r="Q216" s="236">
        <v>0.0097000000000000003</v>
      </c>
      <c r="R216" s="236">
        <f>Q216*H216</f>
        <v>0.0097000000000000003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377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886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887</v>
      </c>
      <c r="G217" s="252"/>
      <c r="H217" s="255">
        <v>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86</v>
      </c>
      <c r="AY217" s="261" t="s">
        <v>150</v>
      </c>
    </row>
    <row r="218" s="2" customFormat="1" ht="16.5" customHeight="1">
      <c r="A218" s="39"/>
      <c r="B218" s="40"/>
      <c r="C218" s="276" t="s">
        <v>429</v>
      </c>
      <c r="D218" s="276" t="s">
        <v>377</v>
      </c>
      <c r="E218" s="277" t="s">
        <v>888</v>
      </c>
      <c r="F218" s="278" t="s">
        <v>889</v>
      </c>
      <c r="G218" s="279" t="s">
        <v>455</v>
      </c>
      <c r="H218" s="280">
        <v>1</v>
      </c>
      <c r="I218" s="281"/>
      <c r="J218" s="282">
        <f>ROUND(I218*H218,2)</f>
        <v>0</v>
      </c>
      <c r="K218" s="278" t="s">
        <v>1</v>
      </c>
      <c r="L218" s="283"/>
      <c r="M218" s="284" t="s">
        <v>1</v>
      </c>
      <c r="N218" s="285" t="s">
        <v>43</v>
      </c>
      <c r="O218" s="92"/>
      <c r="P218" s="236">
        <f>O218*H218</f>
        <v>0</v>
      </c>
      <c r="Q218" s="236">
        <v>0.0040000000000000001</v>
      </c>
      <c r="R218" s="236">
        <f>Q218*H218</f>
        <v>0.0040000000000000001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197</v>
      </c>
      <c r="AT218" s="238" t="s">
        <v>377</v>
      </c>
      <c r="AU218" s="238" t="s">
        <v>88</v>
      </c>
      <c r="AY218" s="18" t="s">
        <v>150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86</v>
      </c>
      <c r="BK218" s="239">
        <f>ROUND(I218*H218,2)</f>
        <v>0</v>
      </c>
      <c r="BL218" s="18" t="s">
        <v>149</v>
      </c>
      <c r="BM218" s="238" t="s">
        <v>890</v>
      </c>
    </row>
    <row r="219" s="14" customFormat="1">
      <c r="A219" s="14"/>
      <c r="B219" s="251"/>
      <c r="C219" s="252"/>
      <c r="D219" s="242" t="s">
        <v>163</v>
      </c>
      <c r="E219" s="253" t="s">
        <v>1</v>
      </c>
      <c r="F219" s="254" t="s">
        <v>891</v>
      </c>
      <c r="G219" s="252"/>
      <c r="H219" s="255">
        <v>1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163</v>
      </c>
      <c r="AU219" s="261" t="s">
        <v>88</v>
      </c>
      <c r="AV219" s="14" t="s">
        <v>88</v>
      </c>
      <c r="AW219" s="14" t="s">
        <v>33</v>
      </c>
      <c r="AX219" s="14" t="s">
        <v>86</v>
      </c>
      <c r="AY219" s="261" t="s">
        <v>150</v>
      </c>
    </row>
    <row r="220" s="2" customFormat="1" ht="24.15" customHeight="1">
      <c r="A220" s="39"/>
      <c r="B220" s="40"/>
      <c r="C220" s="227" t="s">
        <v>434</v>
      </c>
      <c r="D220" s="227" t="s">
        <v>156</v>
      </c>
      <c r="E220" s="228" t="s">
        <v>892</v>
      </c>
      <c r="F220" s="229" t="s">
        <v>893</v>
      </c>
      <c r="G220" s="230" t="s">
        <v>455</v>
      </c>
      <c r="H220" s="231">
        <v>2</v>
      </c>
      <c r="I220" s="232"/>
      <c r="J220" s="233">
        <f>ROUND(I220*H220,2)</f>
        <v>0</v>
      </c>
      <c r="K220" s="229" t="s">
        <v>160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0.0016199999999999999</v>
      </c>
      <c r="R220" s="236">
        <f>Q220*H220</f>
        <v>0.0032399999999999998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149</v>
      </c>
      <c r="AT220" s="238" t="s">
        <v>156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894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895</v>
      </c>
      <c r="G221" s="252"/>
      <c r="H221" s="255">
        <v>2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16.5" customHeight="1">
      <c r="A222" s="39"/>
      <c r="B222" s="40"/>
      <c r="C222" s="276" t="s">
        <v>441</v>
      </c>
      <c r="D222" s="276" t="s">
        <v>377</v>
      </c>
      <c r="E222" s="277" t="s">
        <v>896</v>
      </c>
      <c r="F222" s="278" t="s">
        <v>897</v>
      </c>
      <c r="G222" s="279" t="s">
        <v>455</v>
      </c>
      <c r="H222" s="280">
        <v>2</v>
      </c>
      <c r="I222" s="281"/>
      <c r="J222" s="282">
        <f>ROUND(I222*H222,2)</f>
        <v>0</v>
      </c>
      <c r="K222" s="278" t="s">
        <v>1</v>
      </c>
      <c r="L222" s="283"/>
      <c r="M222" s="284" t="s">
        <v>1</v>
      </c>
      <c r="N222" s="285" t="s">
        <v>43</v>
      </c>
      <c r="O222" s="92"/>
      <c r="P222" s="236">
        <f>O222*H222</f>
        <v>0</v>
      </c>
      <c r="Q222" s="236">
        <v>0.01847</v>
      </c>
      <c r="R222" s="236">
        <f>Q222*H222</f>
        <v>0.036940000000000001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197</v>
      </c>
      <c r="AT222" s="238" t="s">
        <v>377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149</v>
      </c>
      <c r="BM222" s="238" t="s">
        <v>898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899</v>
      </c>
      <c r="G223" s="252"/>
      <c r="H223" s="255">
        <v>2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2" customFormat="1" ht="16.5" customHeight="1">
      <c r="A224" s="39"/>
      <c r="B224" s="40"/>
      <c r="C224" s="276" t="s">
        <v>446</v>
      </c>
      <c r="D224" s="276" t="s">
        <v>377</v>
      </c>
      <c r="E224" s="277" t="s">
        <v>900</v>
      </c>
      <c r="F224" s="278" t="s">
        <v>901</v>
      </c>
      <c r="G224" s="279" t="s">
        <v>455</v>
      </c>
      <c r="H224" s="280">
        <v>2</v>
      </c>
      <c r="I224" s="281"/>
      <c r="J224" s="282">
        <f>ROUND(I224*H224,2)</f>
        <v>0</v>
      </c>
      <c r="K224" s="278" t="s">
        <v>1</v>
      </c>
      <c r="L224" s="283"/>
      <c r="M224" s="284" t="s">
        <v>1</v>
      </c>
      <c r="N224" s="285" t="s">
        <v>43</v>
      </c>
      <c r="O224" s="92"/>
      <c r="P224" s="236">
        <f>O224*H224</f>
        <v>0</v>
      </c>
      <c r="Q224" s="236">
        <v>0.0063099999999999996</v>
      </c>
      <c r="R224" s="236">
        <f>Q224*H224</f>
        <v>0.012619999999999999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197</v>
      </c>
      <c r="AT224" s="238" t="s">
        <v>377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902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903</v>
      </c>
      <c r="G225" s="252"/>
      <c r="H225" s="255">
        <v>2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86</v>
      </c>
      <c r="AY225" s="261" t="s">
        <v>150</v>
      </c>
    </row>
    <row r="226" s="2" customFormat="1" ht="16.5" customHeight="1">
      <c r="A226" s="39"/>
      <c r="B226" s="40"/>
      <c r="C226" s="227" t="s">
        <v>452</v>
      </c>
      <c r="D226" s="227" t="s">
        <v>156</v>
      </c>
      <c r="E226" s="228" t="s">
        <v>904</v>
      </c>
      <c r="F226" s="229" t="s">
        <v>905</v>
      </c>
      <c r="G226" s="230" t="s">
        <v>455</v>
      </c>
      <c r="H226" s="231">
        <v>1</v>
      </c>
      <c r="I226" s="232"/>
      <c r="J226" s="233">
        <f>ROUND(I226*H226,2)</f>
        <v>0</v>
      </c>
      <c r="K226" s="229" t="s">
        <v>160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0.0013600000000000001</v>
      </c>
      <c r="R226" s="236">
        <f>Q226*H226</f>
        <v>0.0013600000000000001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149</v>
      </c>
      <c r="AT226" s="238" t="s">
        <v>156</v>
      </c>
      <c r="AU226" s="238" t="s">
        <v>88</v>
      </c>
      <c r="AY226" s="18" t="s">
        <v>150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86</v>
      </c>
      <c r="BK226" s="239">
        <f>ROUND(I226*H226,2)</f>
        <v>0</v>
      </c>
      <c r="BL226" s="18" t="s">
        <v>149</v>
      </c>
      <c r="BM226" s="238" t="s">
        <v>906</v>
      </c>
    </row>
    <row r="227" s="14" customFormat="1">
      <c r="A227" s="14"/>
      <c r="B227" s="251"/>
      <c r="C227" s="252"/>
      <c r="D227" s="242" t="s">
        <v>163</v>
      </c>
      <c r="E227" s="253" t="s">
        <v>1</v>
      </c>
      <c r="F227" s="254" t="s">
        <v>907</v>
      </c>
      <c r="G227" s="252"/>
      <c r="H227" s="255">
        <v>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163</v>
      </c>
      <c r="AU227" s="261" t="s">
        <v>88</v>
      </c>
      <c r="AV227" s="14" t="s">
        <v>88</v>
      </c>
      <c r="AW227" s="14" t="s">
        <v>33</v>
      </c>
      <c r="AX227" s="14" t="s">
        <v>86</v>
      </c>
      <c r="AY227" s="261" t="s">
        <v>150</v>
      </c>
    </row>
    <row r="228" s="2" customFormat="1" ht="16.5" customHeight="1">
      <c r="A228" s="39"/>
      <c r="B228" s="40"/>
      <c r="C228" s="276" t="s">
        <v>458</v>
      </c>
      <c r="D228" s="276" t="s">
        <v>377</v>
      </c>
      <c r="E228" s="277" t="s">
        <v>908</v>
      </c>
      <c r="F228" s="278" t="s">
        <v>909</v>
      </c>
      <c r="G228" s="279" t="s">
        <v>455</v>
      </c>
      <c r="H228" s="280">
        <v>1</v>
      </c>
      <c r="I228" s="281"/>
      <c r="J228" s="282">
        <f>ROUND(I228*H228,2)</f>
        <v>0</v>
      </c>
      <c r="K228" s="278" t="s">
        <v>1</v>
      </c>
      <c r="L228" s="283"/>
      <c r="M228" s="284" t="s">
        <v>1</v>
      </c>
      <c r="N228" s="285" t="s">
        <v>43</v>
      </c>
      <c r="O228" s="92"/>
      <c r="P228" s="236">
        <f>O228*H228</f>
        <v>0</v>
      </c>
      <c r="Q228" s="236">
        <v>0.0373</v>
      </c>
      <c r="R228" s="236">
        <f>Q228*H228</f>
        <v>0.0373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197</v>
      </c>
      <c r="AT228" s="238" t="s">
        <v>377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910</v>
      </c>
    </row>
    <row r="229" s="14" customFormat="1">
      <c r="A229" s="14"/>
      <c r="B229" s="251"/>
      <c r="C229" s="252"/>
      <c r="D229" s="242" t="s">
        <v>163</v>
      </c>
      <c r="E229" s="253" t="s">
        <v>1</v>
      </c>
      <c r="F229" s="254" t="s">
        <v>911</v>
      </c>
      <c r="G229" s="252"/>
      <c r="H229" s="255">
        <v>1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163</v>
      </c>
      <c r="AU229" s="261" t="s">
        <v>88</v>
      </c>
      <c r="AV229" s="14" t="s">
        <v>88</v>
      </c>
      <c r="AW229" s="14" t="s">
        <v>33</v>
      </c>
      <c r="AX229" s="14" t="s">
        <v>86</v>
      </c>
      <c r="AY229" s="261" t="s">
        <v>150</v>
      </c>
    </row>
    <row r="230" s="2" customFormat="1" ht="16.5" customHeight="1">
      <c r="A230" s="39"/>
      <c r="B230" s="40"/>
      <c r="C230" s="227" t="s">
        <v>463</v>
      </c>
      <c r="D230" s="227" t="s">
        <v>156</v>
      </c>
      <c r="E230" s="228" t="s">
        <v>912</v>
      </c>
      <c r="F230" s="229" t="s">
        <v>913</v>
      </c>
      <c r="G230" s="230" t="s">
        <v>298</v>
      </c>
      <c r="H230" s="231">
        <v>94.079999999999998</v>
      </c>
      <c r="I230" s="232"/>
      <c r="J230" s="233">
        <f>ROUND(I230*H230,2)</f>
        <v>0</v>
      </c>
      <c r="K230" s="229" t="s">
        <v>160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149</v>
      </c>
      <c r="AT230" s="238" t="s">
        <v>156</v>
      </c>
      <c r="AU230" s="238" t="s">
        <v>88</v>
      </c>
      <c r="AY230" s="18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86</v>
      </c>
      <c r="BK230" s="239">
        <f>ROUND(I230*H230,2)</f>
        <v>0</v>
      </c>
      <c r="BL230" s="18" t="s">
        <v>149</v>
      </c>
      <c r="BM230" s="238" t="s">
        <v>914</v>
      </c>
    </row>
    <row r="231" s="14" customFormat="1">
      <c r="A231" s="14"/>
      <c r="B231" s="251"/>
      <c r="C231" s="252"/>
      <c r="D231" s="242" t="s">
        <v>163</v>
      </c>
      <c r="E231" s="253" t="s">
        <v>1</v>
      </c>
      <c r="F231" s="254" t="s">
        <v>915</v>
      </c>
      <c r="G231" s="252"/>
      <c r="H231" s="255">
        <v>94.079999999999998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163</v>
      </c>
      <c r="AU231" s="261" t="s">
        <v>88</v>
      </c>
      <c r="AV231" s="14" t="s">
        <v>88</v>
      </c>
      <c r="AW231" s="14" t="s">
        <v>33</v>
      </c>
      <c r="AX231" s="14" t="s">
        <v>86</v>
      </c>
      <c r="AY231" s="261" t="s">
        <v>150</v>
      </c>
    </row>
    <row r="232" s="2" customFormat="1" ht="16.5" customHeight="1">
      <c r="A232" s="39"/>
      <c r="B232" s="40"/>
      <c r="C232" s="227" t="s">
        <v>470</v>
      </c>
      <c r="D232" s="227" t="s">
        <v>156</v>
      </c>
      <c r="E232" s="228" t="s">
        <v>916</v>
      </c>
      <c r="F232" s="229" t="s">
        <v>917</v>
      </c>
      <c r="G232" s="230" t="s">
        <v>298</v>
      </c>
      <c r="H232" s="231">
        <v>94.079999999999998</v>
      </c>
      <c r="I232" s="232"/>
      <c r="J232" s="233">
        <f>ROUND(I232*H232,2)</f>
        <v>0</v>
      </c>
      <c r="K232" s="229" t="s">
        <v>160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149</v>
      </c>
      <c r="AT232" s="238" t="s">
        <v>156</v>
      </c>
      <c r="AU232" s="238" t="s">
        <v>88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86</v>
      </c>
      <c r="BK232" s="239">
        <f>ROUND(I232*H232,2)</f>
        <v>0</v>
      </c>
      <c r="BL232" s="18" t="s">
        <v>149</v>
      </c>
      <c r="BM232" s="238" t="s">
        <v>918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915</v>
      </c>
      <c r="G233" s="252"/>
      <c r="H233" s="255">
        <v>94.079999999999998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88</v>
      </c>
      <c r="AV233" s="14" t="s">
        <v>88</v>
      </c>
      <c r="AW233" s="14" t="s">
        <v>33</v>
      </c>
      <c r="AX233" s="14" t="s">
        <v>86</v>
      </c>
      <c r="AY233" s="261" t="s">
        <v>150</v>
      </c>
    </row>
    <row r="234" s="2" customFormat="1" ht="16.5" customHeight="1">
      <c r="A234" s="39"/>
      <c r="B234" s="40"/>
      <c r="C234" s="227" t="s">
        <v>477</v>
      </c>
      <c r="D234" s="227" t="s">
        <v>156</v>
      </c>
      <c r="E234" s="228" t="s">
        <v>919</v>
      </c>
      <c r="F234" s="229" t="s">
        <v>920</v>
      </c>
      <c r="G234" s="230" t="s">
        <v>455</v>
      </c>
      <c r="H234" s="231">
        <v>1</v>
      </c>
      <c r="I234" s="232"/>
      <c r="J234" s="233">
        <f>ROUND(I234*H234,2)</f>
        <v>0</v>
      </c>
      <c r="K234" s="229" t="s">
        <v>160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0.45937</v>
      </c>
      <c r="R234" s="236">
        <f>Q234*H234</f>
        <v>0.45937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149</v>
      </c>
      <c r="AT234" s="238" t="s">
        <v>156</v>
      </c>
      <c r="AU234" s="238" t="s">
        <v>88</v>
      </c>
      <c r="AY234" s="18" t="s">
        <v>150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86</v>
      </c>
      <c r="BK234" s="239">
        <f>ROUND(I234*H234,2)</f>
        <v>0</v>
      </c>
      <c r="BL234" s="18" t="s">
        <v>149</v>
      </c>
      <c r="BM234" s="238" t="s">
        <v>921</v>
      </c>
    </row>
    <row r="235" s="14" customFormat="1">
      <c r="A235" s="14"/>
      <c r="B235" s="251"/>
      <c r="C235" s="252"/>
      <c r="D235" s="242" t="s">
        <v>163</v>
      </c>
      <c r="E235" s="253" t="s">
        <v>1</v>
      </c>
      <c r="F235" s="254" t="s">
        <v>922</v>
      </c>
      <c r="G235" s="252"/>
      <c r="H235" s="255">
        <v>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163</v>
      </c>
      <c r="AU235" s="261" t="s">
        <v>88</v>
      </c>
      <c r="AV235" s="14" t="s">
        <v>88</v>
      </c>
      <c r="AW235" s="14" t="s">
        <v>33</v>
      </c>
      <c r="AX235" s="14" t="s">
        <v>86</v>
      </c>
      <c r="AY235" s="261" t="s">
        <v>150</v>
      </c>
    </row>
    <row r="236" s="2" customFormat="1" ht="16.5" customHeight="1">
      <c r="A236" s="39"/>
      <c r="B236" s="40"/>
      <c r="C236" s="227" t="s">
        <v>484</v>
      </c>
      <c r="D236" s="227" t="s">
        <v>156</v>
      </c>
      <c r="E236" s="228" t="s">
        <v>923</v>
      </c>
      <c r="F236" s="229" t="s">
        <v>924</v>
      </c>
      <c r="G236" s="230" t="s">
        <v>455</v>
      </c>
      <c r="H236" s="231">
        <v>2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0.040000000000000001</v>
      </c>
      <c r="R236" s="236">
        <f>Q236*H236</f>
        <v>0.080000000000000002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149</v>
      </c>
      <c r="AT236" s="238" t="s">
        <v>156</v>
      </c>
      <c r="AU236" s="238" t="s">
        <v>88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86</v>
      </c>
      <c r="BK236" s="239">
        <f>ROUND(I236*H236,2)</f>
        <v>0</v>
      </c>
      <c r="BL236" s="18" t="s">
        <v>149</v>
      </c>
      <c r="BM236" s="238" t="s">
        <v>925</v>
      </c>
    </row>
    <row r="237" s="14" customFormat="1">
      <c r="A237" s="14"/>
      <c r="B237" s="251"/>
      <c r="C237" s="252"/>
      <c r="D237" s="242" t="s">
        <v>163</v>
      </c>
      <c r="E237" s="253" t="s">
        <v>1</v>
      </c>
      <c r="F237" s="254" t="s">
        <v>926</v>
      </c>
      <c r="G237" s="252"/>
      <c r="H237" s="255">
        <v>2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163</v>
      </c>
      <c r="AU237" s="261" t="s">
        <v>88</v>
      </c>
      <c r="AV237" s="14" t="s">
        <v>88</v>
      </c>
      <c r="AW237" s="14" t="s">
        <v>33</v>
      </c>
      <c r="AX237" s="14" t="s">
        <v>86</v>
      </c>
      <c r="AY237" s="261" t="s">
        <v>150</v>
      </c>
    </row>
    <row r="238" s="2" customFormat="1" ht="16.5" customHeight="1">
      <c r="A238" s="39"/>
      <c r="B238" s="40"/>
      <c r="C238" s="276" t="s">
        <v>490</v>
      </c>
      <c r="D238" s="276" t="s">
        <v>377</v>
      </c>
      <c r="E238" s="277" t="s">
        <v>927</v>
      </c>
      <c r="F238" s="278" t="s">
        <v>928</v>
      </c>
      <c r="G238" s="279" t="s">
        <v>455</v>
      </c>
      <c r="H238" s="280">
        <v>2</v>
      </c>
      <c r="I238" s="281"/>
      <c r="J238" s="282">
        <f>ROUND(I238*H238,2)</f>
        <v>0</v>
      </c>
      <c r="K238" s="278" t="s">
        <v>160</v>
      </c>
      <c r="L238" s="283"/>
      <c r="M238" s="284" t="s">
        <v>1</v>
      </c>
      <c r="N238" s="285" t="s">
        <v>43</v>
      </c>
      <c r="O238" s="92"/>
      <c r="P238" s="236">
        <f>O238*H238</f>
        <v>0</v>
      </c>
      <c r="Q238" s="236">
        <v>0.013299999999999999</v>
      </c>
      <c r="R238" s="236">
        <f>Q238*H238</f>
        <v>0.026599999999999999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197</v>
      </c>
      <c r="AT238" s="238" t="s">
        <v>377</v>
      </c>
      <c r="AU238" s="238" t="s">
        <v>88</v>
      </c>
      <c r="AY238" s="18" t="s">
        <v>150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86</v>
      </c>
      <c r="BK238" s="239">
        <f>ROUND(I238*H238,2)</f>
        <v>0</v>
      </c>
      <c r="BL238" s="18" t="s">
        <v>149</v>
      </c>
      <c r="BM238" s="238" t="s">
        <v>929</v>
      </c>
    </row>
    <row r="239" s="14" customFormat="1">
      <c r="A239" s="14"/>
      <c r="B239" s="251"/>
      <c r="C239" s="252"/>
      <c r="D239" s="242" t="s">
        <v>163</v>
      </c>
      <c r="E239" s="253" t="s">
        <v>1</v>
      </c>
      <c r="F239" s="254" t="s">
        <v>930</v>
      </c>
      <c r="G239" s="252"/>
      <c r="H239" s="255">
        <v>2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163</v>
      </c>
      <c r="AU239" s="261" t="s">
        <v>88</v>
      </c>
      <c r="AV239" s="14" t="s">
        <v>88</v>
      </c>
      <c r="AW239" s="14" t="s">
        <v>33</v>
      </c>
      <c r="AX239" s="14" t="s">
        <v>86</v>
      </c>
      <c r="AY239" s="261" t="s">
        <v>150</v>
      </c>
    </row>
    <row r="240" s="2" customFormat="1" ht="16.5" customHeight="1">
      <c r="A240" s="39"/>
      <c r="B240" s="40"/>
      <c r="C240" s="276" t="s">
        <v>496</v>
      </c>
      <c r="D240" s="276" t="s">
        <v>377</v>
      </c>
      <c r="E240" s="277" t="s">
        <v>931</v>
      </c>
      <c r="F240" s="278" t="s">
        <v>932</v>
      </c>
      <c r="G240" s="279" t="s">
        <v>1</v>
      </c>
      <c r="H240" s="280">
        <v>2</v>
      </c>
      <c r="I240" s="281"/>
      <c r="J240" s="282">
        <f>ROUND(I240*H240,2)</f>
        <v>0</v>
      </c>
      <c r="K240" s="278" t="s">
        <v>1</v>
      </c>
      <c r="L240" s="283"/>
      <c r="M240" s="284" t="s">
        <v>1</v>
      </c>
      <c r="N240" s="28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197</v>
      </c>
      <c r="AT240" s="238" t="s">
        <v>377</v>
      </c>
      <c r="AU240" s="238" t="s">
        <v>88</v>
      </c>
      <c r="AY240" s="18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86</v>
      </c>
      <c r="BK240" s="239">
        <f>ROUND(I240*H240,2)</f>
        <v>0</v>
      </c>
      <c r="BL240" s="18" t="s">
        <v>149</v>
      </c>
      <c r="BM240" s="238" t="s">
        <v>933</v>
      </c>
    </row>
    <row r="241" s="14" customFormat="1">
      <c r="A241" s="14"/>
      <c r="B241" s="251"/>
      <c r="C241" s="252"/>
      <c r="D241" s="242" t="s">
        <v>163</v>
      </c>
      <c r="E241" s="253" t="s">
        <v>1</v>
      </c>
      <c r="F241" s="254" t="s">
        <v>930</v>
      </c>
      <c r="G241" s="252"/>
      <c r="H241" s="255">
        <v>2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163</v>
      </c>
      <c r="AU241" s="261" t="s">
        <v>88</v>
      </c>
      <c r="AV241" s="14" t="s">
        <v>88</v>
      </c>
      <c r="AW241" s="14" t="s">
        <v>33</v>
      </c>
      <c r="AX241" s="14" t="s">
        <v>86</v>
      </c>
      <c r="AY241" s="261" t="s">
        <v>150</v>
      </c>
    </row>
    <row r="242" s="2" customFormat="1" ht="16.5" customHeight="1">
      <c r="A242" s="39"/>
      <c r="B242" s="40"/>
      <c r="C242" s="227" t="s">
        <v>502</v>
      </c>
      <c r="D242" s="227" t="s">
        <v>156</v>
      </c>
      <c r="E242" s="228" t="s">
        <v>934</v>
      </c>
      <c r="F242" s="229" t="s">
        <v>935</v>
      </c>
      <c r="G242" s="230" t="s">
        <v>455</v>
      </c>
      <c r="H242" s="231">
        <v>1</v>
      </c>
      <c r="I242" s="232"/>
      <c r="J242" s="233">
        <f>ROUND(I242*H242,2)</f>
        <v>0</v>
      </c>
      <c r="K242" s="229" t="s">
        <v>160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0.050000000000000003</v>
      </c>
      <c r="R242" s="236">
        <f>Q242*H242</f>
        <v>0.050000000000000003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149</v>
      </c>
      <c r="AT242" s="238" t="s">
        <v>156</v>
      </c>
      <c r="AU242" s="238" t="s">
        <v>88</v>
      </c>
      <c r="AY242" s="18" t="s">
        <v>150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86</v>
      </c>
      <c r="BK242" s="239">
        <f>ROUND(I242*H242,2)</f>
        <v>0</v>
      </c>
      <c r="BL242" s="18" t="s">
        <v>149</v>
      </c>
      <c r="BM242" s="238" t="s">
        <v>936</v>
      </c>
    </row>
    <row r="243" s="14" customFormat="1">
      <c r="A243" s="14"/>
      <c r="B243" s="251"/>
      <c r="C243" s="252"/>
      <c r="D243" s="242" t="s">
        <v>163</v>
      </c>
      <c r="E243" s="253" t="s">
        <v>1</v>
      </c>
      <c r="F243" s="254" t="s">
        <v>937</v>
      </c>
      <c r="G243" s="252"/>
      <c r="H243" s="255">
        <v>1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163</v>
      </c>
      <c r="AU243" s="261" t="s">
        <v>88</v>
      </c>
      <c r="AV243" s="14" t="s">
        <v>88</v>
      </c>
      <c r="AW243" s="14" t="s">
        <v>33</v>
      </c>
      <c r="AX243" s="14" t="s">
        <v>86</v>
      </c>
      <c r="AY243" s="261" t="s">
        <v>150</v>
      </c>
    </row>
    <row r="244" s="2" customFormat="1" ht="16.5" customHeight="1">
      <c r="A244" s="39"/>
      <c r="B244" s="40"/>
      <c r="C244" s="276" t="s">
        <v>509</v>
      </c>
      <c r="D244" s="276" t="s">
        <v>377</v>
      </c>
      <c r="E244" s="277" t="s">
        <v>938</v>
      </c>
      <c r="F244" s="278" t="s">
        <v>939</v>
      </c>
      <c r="G244" s="279" t="s">
        <v>455</v>
      </c>
      <c r="H244" s="280">
        <v>1</v>
      </c>
      <c r="I244" s="281"/>
      <c r="J244" s="282">
        <f>ROUND(I244*H244,2)</f>
        <v>0</v>
      </c>
      <c r="K244" s="278" t="s">
        <v>160</v>
      </c>
      <c r="L244" s="283"/>
      <c r="M244" s="284" t="s">
        <v>1</v>
      </c>
      <c r="N244" s="285" t="s">
        <v>43</v>
      </c>
      <c r="O244" s="92"/>
      <c r="P244" s="236">
        <f>O244*H244</f>
        <v>0</v>
      </c>
      <c r="Q244" s="236">
        <v>0.029499999999999998</v>
      </c>
      <c r="R244" s="236">
        <f>Q244*H244</f>
        <v>0.029499999999999998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197</v>
      </c>
      <c r="AT244" s="238" t="s">
        <v>377</v>
      </c>
      <c r="AU244" s="238" t="s">
        <v>88</v>
      </c>
      <c r="AY244" s="18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86</v>
      </c>
      <c r="BK244" s="239">
        <f>ROUND(I244*H244,2)</f>
        <v>0</v>
      </c>
      <c r="BL244" s="18" t="s">
        <v>149</v>
      </c>
      <c r="BM244" s="238" t="s">
        <v>940</v>
      </c>
    </row>
    <row r="245" s="14" customFormat="1">
      <c r="A245" s="14"/>
      <c r="B245" s="251"/>
      <c r="C245" s="252"/>
      <c r="D245" s="242" t="s">
        <v>163</v>
      </c>
      <c r="E245" s="253" t="s">
        <v>1</v>
      </c>
      <c r="F245" s="254" t="s">
        <v>941</v>
      </c>
      <c r="G245" s="252"/>
      <c r="H245" s="255">
        <v>1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163</v>
      </c>
      <c r="AU245" s="261" t="s">
        <v>88</v>
      </c>
      <c r="AV245" s="14" t="s">
        <v>88</v>
      </c>
      <c r="AW245" s="14" t="s">
        <v>33</v>
      </c>
      <c r="AX245" s="14" t="s">
        <v>86</v>
      </c>
      <c r="AY245" s="261" t="s">
        <v>150</v>
      </c>
    </row>
    <row r="246" s="2" customFormat="1" ht="16.5" customHeight="1">
      <c r="A246" s="39"/>
      <c r="B246" s="40"/>
      <c r="C246" s="276" t="s">
        <v>516</v>
      </c>
      <c r="D246" s="276" t="s">
        <v>377</v>
      </c>
      <c r="E246" s="277" t="s">
        <v>942</v>
      </c>
      <c r="F246" s="278" t="s">
        <v>943</v>
      </c>
      <c r="G246" s="279" t="s">
        <v>455</v>
      </c>
      <c r="H246" s="280">
        <v>1</v>
      </c>
      <c r="I246" s="281"/>
      <c r="J246" s="282">
        <f>ROUND(I246*H246,2)</f>
        <v>0</v>
      </c>
      <c r="K246" s="278" t="s">
        <v>1</v>
      </c>
      <c r="L246" s="283"/>
      <c r="M246" s="284" t="s">
        <v>1</v>
      </c>
      <c r="N246" s="28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197</v>
      </c>
      <c r="AT246" s="238" t="s">
        <v>377</v>
      </c>
      <c r="AU246" s="238" t="s">
        <v>88</v>
      </c>
      <c r="AY246" s="18" t="s">
        <v>150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86</v>
      </c>
      <c r="BK246" s="239">
        <f>ROUND(I246*H246,2)</f>
        <v>0</v>
      </c>
      <c r="BL246" s="18" t="s">
        <v>149</v>
      </c>
      <c r="BM246" s="238" t="s">
        <v>944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941</v>
      </c>
      <c r="G247" s="252"/>
      <c r="H247" s="255">
        <v>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88</v>
      </c>
      <c r="AV247" s="14" t="s">
        <v>88</v>
      </c>
      <c r="AW247" s="14" t="s">
        <v>33</v>
      </c>
      <c r="AX247" s="14" t="s">
        <v>86</v>
      </c>
      <c r="AY247" s="261" t="s">
        <v>150</v>
      </c>
    </row>
    <row r="248" s="2" customFormat="1" ht="16.5" customHeight="1">
      <c r="A248" s="39"/>
      <c r="B248" s="40"/>
      <c r="C248" s="227" t="s">
        <v>522</v>
      </c>
      <c r="D248" s="227" t="s">
        <v>156</v>
      </c>
      <c r="E248" s="228" t="s">
        <v>945</v>
      </c>
      <c r="F248" s="229" t="s">
        <v>946</v>
      </c>
      <c r="G248" s="230" t="s">
        <v>455</v>
      </c>
      <c r="H248" s="231">
        <v>1</v>
      </c>
      <c r="I248" s="232"/>
      <c r="J248" s="233">
        <f>ROUND(I248*H248,2)</f>
        <v>0</v>
      </c>
      <c r="K248" s="229" t="s">
        <v>160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0.00016000000000000001</v>
      </c>
      <c r="R248" s="236">
        <f>Q248*H248</f>
        <v>0.00016000000000000001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149</v>
      </c>
      <c r="AT248" s="238" t="s">
        <v>156</v>
      </c>
      <c r="AU248" s="238" t="s">
        <v>88</v>
      </c>
      <c r="AY248" s="18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86</v>
      </c>
      <c r="BK248" s="239">
        <f>ROUND(I248*H248,2)</f>
        <v>0</v>
      </c>
      <c r="BL248" s="18" t="s">
        <v>149</v>
      </c>
      <c r="BM248" s="238" t="s">
        <v>947</v>
      </c>
    </row>
    <row r="249" s="13" customFormat="1">
      <c r="A249" s="13"/>
      <c r="B249" s="240"/>
      <c r="C249" s="241"/>
      <c r="D249" s="242" t="s">
        <v>163</v>
      </c>
      <c r="E249" s="243" t="s">
        <v>1</v>
      </c>
      <c r="F249" s="244" t="s">
        <v>948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163</v>
      </c>
      <c r="AU249" s="250" t="s">
        <v>88</v>
      </c>
      <c r="AV249" s="13" t="s">
        <v>86</v>
      </c>
      <c r="AW249" s="13" t="s">
        <v>33</v>
      </c>
      <c r="AX249" s="13" t="s">
        <v>78</v>
      </c>
      <c r="AY249" s="250" t="s">
        <v>150</v>
      </c>
    </row>
    <row r="250" s="14" customFormat="1">
      <c r="A250" s="14"/>
      <c r="B250" s="251"/>
      <c r="C250" s="252"/>
      <c r="D250" s="242" t="s">
        <v>163</v>
      </c>
      <c r="E250" s="253" t="s">
        <v>1</v>
      </c>
      <c r="F250" s="254" t="s">
        <v>949</v>
      </c>
      <c r="G250" s="252"/>
      <c r="H250" s="255">
        <v>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163</v>
      </c>
      <c r="AU250" s="261" t="s">
        <v>88</v>
      </c>
      <c r="AV250" s="14" t="s">
        <v>88</v>
      </c>
      <c r="AW250" s="14" t="s">
        <v>33</v>
      </c>
      <c r="AX250" s="14" t="s">
        <v>86</v>
      </c>
      <c r="AY250" s="261" t="s">
        <v>150</v>
      </c>
    </row>
    <row r="251" s="2" customFormat="1" ht="16.5" customHeight="1">
      <c r="A251" s="39"/>
      <c r="B251" s="40"/>
      <c r="C251" s="227" t="s">
        <v>527</v>
      </c>
      <c r="D251" s="227" t="s">
        <v>156</v>
      </c>
      <c r="E251" s="228" t="s">
        <v>950</v>
      </c>
      <c r="F251" s="229" t="s">
        <v>951</v>
      </c>
      <c r="G251" s="230" t="s">
        <v>298</v>
      </c>
      <c r="H251" s="231">
        <v>97.079999999999998</v>
      </c>
      <c r="I251" s="232"/>
      <c r="J251" s="233">
        <f>ROUND(I251*H251,2)</f>
        <v>0</v>
      </c>
      <c r="K251" s="229" t="s">
        <v>160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0.00019000000000000001</v>
      </c>
      <c r="R251" s="236">
        <f>Q251*H251</f>
        <v>0.018445200000000002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149</v>
      </c>
      <c r="AT251" s="238" t="s">
        <v>156</v>
      </c>
      <c r="AU251" s="238" t="s">
        <v>88</v>
      </c>
      <c r="AY251" s="18" t="s">
        <v>150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86</v>
      </c>
      <c r="BK251" s="239">
        <f>ROUND(I251*H251,2)</f>
        <v>0</v>
      </c>
      <c r="BL251" s="18" t="s">
        <v>149</v>
      </c>
      <c r="BM251" s="238" t="s">
        <v>952</v>
      </c>
    </row>
    <row r="252" s="14" customFormat="1">
      <c r="A252" s="14"/>
      <c r="B252" s="251"/>
      <c r="C252" s="252"/>
      <c r="D252" s="242" t="s">
        <v>163</v>
      </c>
      <c r="E252" s="253" t="s">
        <v>1</v>
      </c>
      <c r="F252" s="254" t="s">
        <v>953</v>
      </c>
      <c r="G252" s="252"/>
      <c r="H252" s="255">
        <v>94.079999999999998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163</v>
      </c>
      <c r="AU252" s="261" t="s">
        <v>88</v>
      </c>
      <c r="AV252" s="14" t="s">
        <v>88</v>
      </c>
      <c r="AW252" s="14" t="s">
        <v>33</v>
      </c>
      <c r="AX252" s="14" t="s">
        <v>78</v>
      </c>
      <c r="AY252" s="261" t="s">
        <v>150</v>
      </c>
    </row>
    <row r="253" s="14" customFormat="1">
      <c r="A253" s="14"/>
      <c r="B253" s="251"/>
      <c r="C253" s="252"/>
      <c r="D253" s="242" t="s">
        <v>163</v>
      </c>
      <c r="E253" s="253" t="s">
        <v>1</v>
      </c>
      <c r="F253" s="254" t="s">
        <v>954</v>
      </c>
      <c r="G253" s="252"/>
      <c r="H253" s="255">
        <v>3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163</v>
      </c>
      <c r="AU253" s="261" t="s">
        <v>88</v>
      </c>
      <c r="AV253" s="14" t="s">
        <v>88</v>
      </c>
      <c r="AW253" s="14" t="s">
        <v>33</v>
      </c>
      <c r="AX253" s="14" t="s">
        <v>78</v>
      </c>
      <c r="AY253" s="261" t="s">
        <v>150</v>
      </c>
    </row>
    <row r="254" s="13" customFormat="1">
      <c r="A254" s="13"/>
      <c r="B254" s="240"/>
      <c r="C254" s="241"/>
      <c r="D254" s="242" t="s">
        <v>163</v>
      </c>
      <c r="E254" s="243" t="s">
        <v>1</v>
      </c>
      <c r="F254" s="244" t="s">
        <v>955</v>
      </c>
      <c r="G254" s="241"/>
      <c r="H254" s="243" t="s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163</v>
      </c>
      <c r="AU254" s="250" t="s">
        <v>88</v>
      </c>
      <c r="AV254" s="13" t="s">
        <v>86</v>
      </c>
      <c r="AW254" s="13" t="s">
        <v>33</v>
      </c>
      <c r="AX254" s="13" t="s">
        <v>78</v>
      </c>
      <c r="AY254" s="250" t="s">
        <v>150</v>
      </c>
    </row>
    <row r="255" s="15" customFormat="1">
      <c r="A255" s="15"/>
      <c r="B255" s="265"/>
      <c r="C255" s="266"/>
      <c r="D255" s="242" t="s">
        <v>163</v>
      </c>
      <c r="E255" s="267" t="s">
        <v>1</v>
      </c>
      <c r="F255" s="268" t="s">
        <v>287</v>
      </c>
      <c r="G255" s="266"/>
      <c r="H255" s="269">
        <v>97.079999999999998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163</v>
      </c>
      <c r="AU255" s="275" t="s">
        <v>88</v>
      </c>
      <c r="AV255" s="15" t="s">
        <v>149</v>
      </c>
      <c r="AW255" s="15" t="s">
        <v>33</v>
      </c>
      <c r="AX255" s="15" t="s">
        <v>86</v>
      </c>
      <c r="AY255" s="275" t="s">
        <v>150</v>
      </c>
    </row>
    <row r="256" s="2" customFormat="1" ht="16.5" customHeight="1">
      <c r="A256" s="39"/>
      <c r="B256" s="40"/>
      <c r="C256" s="227" t="s">
        <v>533</v>
      </c>
      <c r="D256" s="227" t="s">
        <v>156</v>
      </c>
      <c r="E256" s="228" t="s">
        <v>956</v>
      </c>
      <c r="F256" s="229" t="s">
        <v>957</v>
      </c>
      <c r="G256" s="230" t="s">
        <v>298</v>
      </c>
      <c r="H256" s="231">
        <v>94.079999999999998</v>
      </c>
      <c r="I256" s="232"/>
      <c r="J256" s="233">
        <f>ROUND(I256*H256,2)</f>
        <v>0</v>
      </c>
      <c r="K256" s="229" t="s">
        <v>160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9.0000000000000006E-05</v>
      </c>
      <c r="R256" s="236">
        <f>Q256*H256</f>
        <v>0.0084672000000000011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149</v>
      </c>
      <c r="AT256" s="238" t="s">
        <v>156</v>
      </c>
      <c r="AU256" s="238" t="s">
        <v>88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86</v>
      </c>
      <c r="BK256" s="239">
        <f>ROUND(I256*H256,2)</f>
        <v>0</v>
      </c>
      <c r="BL256" s="18" t="s">
        <v>149</v>
      </c>
      <c r="BM256" s="238" t="s">
        <v>958</v>
      </c>
    </row>
    <row r="257" s="14" customFormat="1">
      <c r="A257" s="14"/>
      <c r="B257" s="251"/>
      <c r="C257" s="252"/>
      <c r="D257" s="242" t="s">
        <v>163</v>
      </c>
      <c r="E257" s="253" t="s">
        <v>1</v>
      </c>
      <c r="F257" s="254" t="s">
        <v>953</v>
      </c>
      <c r="G257" s="252"/>
      <c r="H257" s="255">
        <v>94.079999999999998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163</v>
      </c>
      <c r="AU257" s="261" t="s">
        <v>88</v>
      </c>
      <c r="AV257" s="14" t="s">
        <v>88</v>
      </c>
      <c r="AW257" s="14" t="s">
        <v>33</v>
      </c>
      <c r="AX257" s="14" t="s">
        <v>86</v>
      </c>
      <c r="AY257" s="261" t="s">
        <v>150</v>
      </c>
    </row>
    <row r="258" s="12" customFormat="1" ht="22.8" customHeight="1">
      <c r="A258" s="12"/>
      <c r="B258" s="211"/>
      <c r="C258" s="212"/>
      <c r="D258" s="213" t="s">
        <v>77</v>
      </c>
      <c r="E258" s="225" t="s">
        <v>744</v>
      </c>
      <c r="F258" s="225" t="s">
        <v>745</v>
      </c>
      <c r="G258" s="212"/>
      <c r="H258" s="212"/>
      <c r="I258" s="215"/>
      <c r="J258" s="226">
        <f>BK258</f>
        <v>0</v>
      </c>
      <c r="K258" s="212"/>
      <c r="L258" s="217"/>
      <c r="M258" s="218"/>
      <c r="N258" s="219"/>
      <c r="O258" s="219"/>
      <c r="P258" s="220">
        <f>P259</f>
        <v>0</v>
      </c>
      <c r="Q258" s="219"/>
      <c r="R258" s="220">
        <f>R259</f>
        <v>0</v>
      </c>
      <c r="S258" s="219"/>
      <c r="T258" s="221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2" t="s">
        <v>86</v>
      </c>
      <c r="AT258" s="223" t="s">
        <v>77</v>
      </c>
      <c r="AU258" s="223" t="s">
        <v>86</v>
      </c>
      <c r="AY258" s="222" t="s">
        <v>150</v>
      </c>
      <c r="BK258" s="224">
        <f>BK259</f>
        <v>0</v>
      </c>
    </row>
    <row r="259" s="2" customFormat="1" ht="24.15" customHeight="1">
      <c r="A259" s="39"/>
      <c r="B259" s="40"/>
      <c r="C259" s="227" t="s">
        <v>540</v>
      </c>
      <c r="D259" s="227" t="s">
        <v>156</v>
      </c>
      <c r="E259" s="228" t="s">
        <v>959</v>
      </c>
      <c r="F259" s="229" t="s">
        <v>960</v>
      </c>
      <c r="G259" s="230" t="s">
        <v>363</v>
      </c>
      <c r="H259" s="231">
        <v>59.231999999999999</v>
      </c>
      <c r="I259" s="232"/>
      <c r="J259" s="233">
        <f>ROUND(I259*H259,2)</f>
        <v>0</v>
      </c>
      <c r="K259" s="229" t="s">
        <v>160</v>
      </c>
      <c r="L259" s="45"/>
      <c r="M259" s="300" t="s">
        <v>1</v>
      </c>
      <c r="N259" s="301" t="s">
        <v>43</v>
      </c>
      <c r="O259" s="302"/>
      <c r="P259" s="303">
        <f>O259*H259</f>
        <v>0</v>
      </c>
      <c r="Q259" s="303">
        <v>0</v>
      </c>
      <c r="R259" s="303">
        <f>Q259*H259</f>
        <v>0</v>
      </c>
      <c r="S259" s="303">
        <v>0</v>
      </c>
      <c r="T259" s="30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149</v>
      </c>
      <c r="AT259" s="238" t="s">
        <v>156</v>
      </c>
      <c r="AU259" s="238" t="s">
        <v>88</v>
      </c>
      <c r="AY259" s="18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86</v>
      </c>
      <c r="BK259" s="239">
        <f>ROUND(I259*H259,2)</f>
        <v>0</v>
      </c>
      <c r="BL259" s="18" t="s">
        <v>149</v>
      </c>
      <c r="BM259" s="238" t="s">
        <v>961</v>
      </c>
    </row>
    <row r="260" s="2" customFormat="1" ht="6.96" customHeight="1">
      <c r="A260" s="39"/>
      <c r="B260" s="67"/>
      <c r="C260" s="68"/>
      <c r="D260" s="68"/>
      <c r="E260" s="68"/>
      <c r="F260" s="68"/>
      <c r="G260" s="68"/>
      <c r="H260" s="68"/>
      <c r="I260" s="68"/>
      <c r="J260" s="68"/>
      <c r="K260" s="68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zhp4cP1Ngw8HFLM8bxUGmxzao0h6EuvM2bFXhL8QTkKAyqqrUqnyq2Dg2t+7Km0ClqpFiT0p6RQ5DDva3LQ3vg==" hashValue="WyqnIckBjZuqNkBOPBkt/fQul/t3VZnCpT3DZhu5xQR6eGY7zxr2lrBqeo63Wp2VdlaxVq20s+sgLj6r052Asg==" algorithmName="SHA-512" password="CC35"/>
  <autoFilter ref="C120:K2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962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ROUND((SUM(BE122:BE228)),  2)</f>
        <v>0</v>
      </c>
      <c r="G33" s="39"/>
      <c r="H33" s="39"/>
      <c r="I33" s="165">
        <v>0.20999999999999999</v>
      </c>
      <c r="J33" s="164">
        <f>ROUND(((SUM(BE122:BE228))*I33),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ROUND((SUM(BF122:BF228)),  2)</f>
        <v>0</v>
      </c>
      <c r="G34" s="39"/>
      <c r="H34" s="39"/>
      <c r="I34" s="165">
        <v>0.14999999999999999</v>
      </c>
      <c r="J34" s="164">
        <f>ROUND(((SUM(BF122:BF228))*I34),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ROUND((SUM(BG122:BG228)),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ROUND((SUM(BH122:BH228)),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ROUND((SUM(BI122:BI228)),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302 -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963</v>
      </c>
      <c r="E99" s="197"/>
      <c r="F99" s="197"/>
      <c r="G99" s="197"/>
      <c r="H99" s="197"/>
      <c r="I99" s="197"/>
      <c r="J99" s="198">
        <f>J179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J182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265</v>
      </c>
      <c r="E101" s="197"/>
      <c r="F101" s="197"/>
      <c r="G101" s="197"/>
      <c r="H101" s="197"/>
      <c r="I101" s="197"/>
      <c r="J101" s="198">
        <f>J191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J227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místní komunikace ulice Sídliště v úseku od REPROGENu po čp. 1158 Třeboň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302 - Splašková kanalizace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11. 9. 2025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135</v>
      </c>
      <c r="D121" s="203" t="s">
        <v>63</v>
      </c>
      <c r="E121" s="203" t="s">
        <v>59</v>
      </c>
      <c r="F121" s="203" t="s">
        <v>60</v>
      </c>
      <c r="G121" s="203" t="s">
        <v>136</v>
      </c>
      <c r="H121" s="203" t="s">
        <v>137</v>
      </c>
      <c r="I121" s="203" t="s">
        <v>138</v>
      </c>
      <c r="J121" s="203" t="s">
        <v>124</v>
      </c>
      <c r="K121" s="204" t="s">
        <v>139</v>
      </c>
      <c r="L121" s="205"/>
      <c r="M121" s="101" t="s">
        <v>1</v>
      </c>
      <c r="N121" s="102" t="s">
        <v>42</v>
      </c>
      <c r="O121" s="102" t="s">
        <v>140</v>
      </c>
      <c r="P121" s="102" t="s">
        <v>141</v>
      </c>
      <c r="Q121" s="102" t="s">
        <v>142</v>
      </c>
      <c r="R121" s="102" t="s">
        <v>143</v>
      </c>
      <c r="S121" s="102" t="s">
        <v>144</v>
      </c>
      <c r="T121" s="103" t="s">
        <v>145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146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91.195326340000008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126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77</v>
      </c>
      <c r="E123" s="214" t="s">
        <v>269</v>
      </c>
      <c r="F123" s="214" t="s">
        <v>270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P124+P179+P182+P191+P227</f>
        <v>0</v>
      </c>
      <c r="Q123" s="219"/>
      <c r="R123" s="220">
        <f>R124+R179+R182+R191+R227</f>
        <v>91.195326340000008</v>
      </c>
      <c r="S123" s="219"/>
      <c r="T123" s="221">
        <f>T124+T179+T182+T191+T227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86</v>
      </c>
      <c r="AT123" s="223" t="s">
        <v>77</v>
      </c>
      <c r="AU123" s="223" t="s">
        <v>78</v>
      </c>
      <c r="AY123" s="222" t="s">
        <v>150</v>
      </c>
      <c r="BK123" s="224">
        <f>BK124+BK179+BK182+BK191+BK227</f>
        <v>0</v>
      </c>
    </row>
    <row r="124" s="12" customFormat="1" ht="22.8" customHeight="1">
      <c r="A124" s="12"/>
      <c r="B124" s="211"/>
      <c r="C124" s="212"/>
      <c r="D124" s="213" t="s">
        <v>77</v>
      </c>
      <c r="E124" s="225" t="s">
        <v>86</v>
      </c>
      <c r="F124" s="225" t="s">
        <v>271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SUM(P125:P178)</f>
        <v>0</v>
      </c>
      <c r="Q124" s="219"/>
      <c r="R124" s="220">
        <f>SUM(R125:R178)</f>
        <v>88.559060500000001</v>
      </c>
      <c r="S124" s="219"/>
      <c r="T124" s="221">
        <f>SUM(T125:T178)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86</v>
      </c>
      <c r="AT124" s="223" t="s">
        <v>77</v>
      </c>
      <c r="AU124" s="223" t="s">
        <v>86</v>
      </c>
      <c r="AY124" s="222" t="s">
        <v>150</v>
      </c>
      <c r="BK124" s="224">
        <f>SUM(BK125:BK178)</f>
        <v>0</v>
      </c>
    </row>
    <row r="125" s="2" customFormat="1" ht="21.75" customHeight="1">
      <c r="A125" s="39"/>
      <c r="B125" s="40"/>
      <c r="C125" s="227" t="s">
        <v>86</v>
      </c>
      <c r="D125" s="227" t="s">
        <v>156</v>
      </c>
      <c r="E125" s="228" t="s">
        <v>760</v>
      </c>
      <c r="F125" s="229" t="s">
        <v>761</v>
      </c>
      <c r="G125" s="230" t="s">
        <v>762</v>
      </c>
      <c r="H125" s="231">
        <v>40</v>
      </c>
      <c r="I125" s="232"/>
      <c r="J125" s="233">
        <f>ROUND(I125*H125,2)</f>
        <v>0</v>
      </c>
      <c r="K125" s="229" t="s">
        <v>160</v>
      </c>
      <c r="L125" s="45"/>
      <c r="M125" s="234" t="s">
        <v>1</v>
      </c>
      <c r="N125" s="235" t="s">
        <v>43</v>
      </c>
      <c r="O125" s="92"/>
      <c r="P125" s="236">
        <f>O125*H125</f>
        <v>0</v>
      </c>
      <c r="Q125" s="236">
        <v>4.0000000000000003E-05</v>
      </c>
      <c r="R125" s="236">
        <f>Q125*H125</f>
        <v>0.0016000000000000001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149</v>
      </c>
      <c r="AT125" s="238" t="s">
        <v>156</v>
      </c>
      <c r="AU125" s="238" t="s">
        <v>88</v>
      </c>
      <c r="AY125" s="18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86</v>
      </c>
      <c r="BK125" s="239">
        <f>ROUND(I125*H125,2)</f>
        <v>0</v>
      </c>
      <c r="BL125" s="18" t="s">
        <v>149</v>
      </c>
      <c r="BM125" s="238" t="s">
        <v>964</v>
      </c>
    </row>
    <row r="126" s="13" customFormat="1">
      <c r="A126" s="13"/>
      <c r="B126" s="240"/>
      <c r="C126" s="241"/>
      <c r="D126" s="242" t="s">
        <v>163</v>
      </c>
      <c r="E126" s="243" t="s">
        <v>1</v>
      </c>
      <c r="F126" s="244" t="s">
        <v>965</v>
      </c>
      <c r="G126" s="241"/>
      <c r="H126" s="243" t="s">
        <v>1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163</v>
      </c>
      <c r="AU126" s="250" t="s">
        <v>88</v>
      </c>
      <c r="AV126" s="13" t="s">
        <v>86</v>
      </c>
      <c r="AW126" s="13" t="s">
        <v>33</v>
      </c>
      <c r="AX126" s="13" t="s">
        <v>78</v>
      </c>
      <c r="AY126" s="250" t="s">
        <v>150</v>
      </c>
    </row>
    <row r="127" s="14" customFormat="1">
      <c r="A127" s="14"/>
      <c r="B127" s="251"/>
      <c r="C127" s="252"/>
      <c r="D127" s="242" t="s">
        <v>163</v>
      </c>
      <c r="E127" s="253" t="s">
        <v>1</v>
      </c>
      <c r="F127" s="254" t="s">
        <v>765</v>
      </c>
      <c r="G127" s="252"/>
      <c r="H127" s="255">
        <v>40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163</v>
      </c>
      <c r="AU127" s="261" t="s">
        <v>88</v>
      </c>
      <c r="AV127" s="14" t="s">
        <v>88</v>
      </c>
      <c r="AW127" s="14" t="s">
        <v>33</v>
      </c>
      <c r="AX127" s="14" t="s">
        <v>86</v>
      </c>
      <c r="AY127" s="261" t="s">
        <v>150</v>
      </c>
    </row>
    <row r="128" s="2" customFormat="1" ht="24.15" customHeight="1">
      <c r="A128" s="39"/>
      <c r="B128" s="40"/>
      <c r="C128" s="227" t="s">
        <v>88</v>
      </c>
      <c r="D128" s="227" t="s">
        <v>156</v>
      </c>
      <c r="E128" s="228" t="s">
        <v>766</v>
      </c>
      <c r="F128" s="229" t="s">
        <v>767</v>
      </c>
      <c r="G128" s="230" t="s">
        <v>311</v>
      </c>
      <c r="H128" s="231">
        <v>232.09999999999999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966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967</v>
      </c>
      <c r="G129" s="252"/>
      <c r="H129" s="255">
        <v>232.09999999999999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13" customFormat="1">
      <c r="A130" s="13"/>
      <c r="B130" s="240"/>
      <c r="C130" s="241"/>
      <c r="D130" s="242" t="s">
        <v>163</v>
      </c>
      <c r="E130" s="243" t="s">
        <v>1</v>
      </c>
      <c r="F130" s="244" t="s">
        <v>770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163</v>
      </c>
      <c r="AU130" s="250" t="s">
        <v>88</v>
      </c>
      <c r="AV130" s="13" t="s">
        <v>86</v>
      </c>
      <c r="AW130" s="13" t="s">
        <v>33</v>
      </c>
      <c r="AX130" s="13" t="s">
        <v>78</v>
      </c>
      <c r="AY130" s="250" t="s">
        <v>150</v>
      </c>
    </row>
    <row r="131" s="13" customFormat="1">
      <c r="A131" s="13"/>
      <c r="B131" s="240"/>
      <c r="C131" s="241"/>
      <c r="D131" s="242" t="s">
        <v>163</v>
      </c>
      <c r="E131" s="243" t="s">
        <v>1</v>
      </c>
      <c r="F131" s="244" t="s">
        <v>771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163</v>
      </c>
      <c r="AU131" s="250" t="s">
        <v>88</v>
      </c>
      <c r="AV131" s="13" t="s">
        <v>86</v>
      </c>
      <c r="AW131" s="13" t="s">
        <v>33</v>
      </c>
      <c r="AX131" s="13" t="s">
        <v>78</v>
      </c>
      <c r="AY131" s="250" t="s">
        <v>150</v>
      </c>
    </row>
    <row r="132" s="2" customFormat="1" ht="24.15" customHeight="1">
      <c r="A132" s="39"/>
      <c r="B132" s="40"/>
      <c r="C132" s="227" t="s">
        <v>171</v>
      </c>
      <c r="D132" s="227" t="s">
        <v>156</v>
      </c>
      <c r="E132" s="228" t="s">
        <v>772</v>
      </c>
      <c r="F132" s="229" t="s">
        <v>773</v>
      </c>
      <c r="G132" s="230" t="s">
        <v>311</v>
      </c>
      <c r="H132" s="231">
        <v>11.605</v>
      </c>
      <c r="I132" s="232"/>
      <c r="J132" s="233">
        <f>ROUND(I132*H132,2)</f>
        <v>0</v>
      </c>
      <c r="K132" s="229" t="s">
        <v>160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149</v>
      </c>
      <c r="AT132" s="238" t="s">
        <v>156</v>
      </c>
      <c r="AU132" s="238" t="s">
        <v>88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86</v>
      </c>
      <c r="BK132" s="239">
        <f>ROUND(I132*H132,2)</f>
        <v>0</v>
      </c>
      <c r="BL132" s="18" t="s">
        <v>149</v>
      </c>
      <c r="BM132" s="238" t="s">
        <v>968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969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4" customFormat="1">
      <c r="A134" s="14"/>
      <c r="B134" s="251"/>
      <c r="C134" s="252"/>
      <c r="D134" s="242" t="s">
        <v>163</v>
      </c>
      <c r="E134" s="253" t="s">
        <v>1</v>
      </c>
      <c r="F134" s="254" t="s">
        <v>970</v>
      </c>
      <c r="G134" s="252"/>
      <c r="H134" s="255">
        <v>11.605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163</v>
      </c>
      <c r="AU134" s="261" t="s">
        <v>88</v>
      </c>
      <c r="AV134" s="14" t="s">
        <v>88</v>
      </c>
      <c r="AW134" s="14" t="s">
        <v>33</v>
      </c>
      <c r="AX134" s="14" t="s">
        <v>86</v>
      </c>
      <c r="AY134" s="261" t="s">
        <v>150</v>
      </c>
    </row>
    <row r="135" s="2" customFormat="1" ht="21.75" customHeight="1">
      <c r="A135" s="39"/>
      <c r="B135" s="40"/>
      <c r="C135" s="227" t="s">
        <v>149</v>
      </c>
      <c r="D135" s="227" t="s">
        <v>156</v>
      </c>
      <c r="E135" s="228" t="s">
        <v>332</v>
      </c>
      <c r="F135" s="229" t="s">
        <v>333</v>
      </c>
      <c r="G135" s="230" t="s">
        <v>274</v>
      </c>
      <c r="H135" s="231">
        <v>52.299999999999997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0.00084000000000000003</v>
      </c>
      <c r="R135" s="236">
        <f>Q135*H135</f>
        <v>0.043931999999999999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971</v>
      </c>
    </row>
    <row r="136" s="14" customFormat="1">
      <c r="A136" s="14"/>
      <c r="B136" s="251"/>
      <c r="C136" s="252"/>
      <c r="D136" s="242" t="s">
        <v>163</v>
      </c>
      <c r="E136" s="253" t="s">
        <v>1</v>
      </c>
      <c r="F136" s="254" t="s">
        <v>972</v>
      </c>
      <c r="G136" s="252"/>
      <c r="H136" s="255">
        <v>52.299999999999997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163</v>
      </c>
      <c r="AU136" s="261" t="s">
        <v>88</v>
      </c>
      <c r="AV136" s="14" t="s">
        <v>88</v>
      </c>
      <c r="AW136" s="14" t="s">
        <v>33</v>
      </c>
      <c r="AX136" s="14" t="s">
        <v>86</v>
      </c>
      <c r="AY136" s="261" t="s">
        <v>150</v>
      </c>
    </row>
    <row r="137" s="2" customFormat="1" ht="24.15" customHeight="1">
      <c r="A137" s="39"/>
      <c r="B137" s="40"/>
      <c r="C137" s="227" t="s">
        <v>153</v>
      </c>
      <c r="D137" s="227" t="s">
        <v>156</v>
      </c>
      <c r="E137" s="228" t="s">
        <v>779</v>
      </c>
      <c r="F137" s="229" t="s">
        <v>780</v>
      </c>
      <c r="G137" s="230" t="s">
        <v>274</v>
      </c>
      <c r="H137" s="231">
        <v>411.20999999999998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0.00084999999999999995</v>
      </c>
      <c r="R137" s="236">
        <f>Q137*H137</f>
        <v>0.34952849999999996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149</v>
      </c>
      <c r="AT137" s="238" t="s">
        <v>156</v>
      </c>
      <c r="AU137" s="238" t="s">
        <v>88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86</v>
      </c>
      <c r="BK137" s="239">
        <f>ROUND(I137*H137,2)</f>
        <v>0</v>
      </c>
      <c r="BL137" s="18" t="s">
        <v>149</v>
      </c>
      <c r="BM137" s="238" t="s">
        <v>973</v>
      </c>
    </row>
    <row r="138" s="14" customFormat="1">
      <c r="A138" s="14"/>
      <c r="B138" s="251"/>
      <c r="C138" s="252"/>
      <c r="D138" s="242" t="s">
        <v>163</v>
      </c>
      <c r="E138" s="253" t="s">
        <v>1</v>
      </c>
      <c r="F138" s="254" t="s">
        <v>974</v>
      </c>
      <c r="G138" s="252"/>
      <c r="H138" s="255">
        <v>411.20999999999998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163</v>
      </c>
      <c r="AU138" s="261" t="s">
        <v>88</v>
      </c>
      <c r="AV138" s="14" t="s">
        <v>88</v>
      </c>
      <c r="AW138" s="14" t="s">
        <v>33</v>
      </c>
      <c r="AX138" s="14" t="s">
        <v>86</v>
      </c>
      <c r="AY138" s="261" t="s">
        <v>150</v>
      </c>
    </row>
    <row r="139" s="2" customFormat="1" ht="24.15" customHeight="1">
      <c r="A139" s="39"/>
      <c r="B139" s="40"/>
      <c r="C139" s="227" t="s">
        <v>188</v>
      </c>
      <c r="D139" s="227" t="s">
        <v>156</v>
      </c>
      <c r="E139" s="228" t="s">
        <v>336</v>
      </c>
      <c r="F139" s="229" t="s">
        <v>337</v>
      </c>
      <c r="G139" s="230" t="s">
        <v>274</v>
      </c>
      <c r="H139" s="231">
        <v>52.299999999999997</v>
      </c>
      <c r="I139" s="232"/>
      <c r="J139" s="233">
        <f>ROUND(I139*H139,2)</f>
        <v>0</v>
      </c>
      <c r="K139" s="229" t="s">
        <v>160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149</v>
      </c>
      <c r="AT139" s="238" t="s">
        <v>156</v>
      </c>
      <c r="AU139" s="238" t="s">
        <v>88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86</v>
      </c>
      <c r="BK139" s="239">
        <f>ROUND(I139*H139,2)</f>
        <v>0</v>
      </c>
      <c r="BL139" s="18" t="s">
        <v>149</v>
      </c>
      <c r="BM139" s="238" t="s">
        <v>975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972</v>
      </c>
      <c r="G140" s="252"/>
      <c r="H140" s="255">
        <v>52.299999999999997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193</v>
      </c>
      <c r="D141" s="227" t="s">
        <v>156</v>
      </c>
      <c r="E141" s="228" t="s">
        <v>785</v>
      </c>
      <c r="F141" s="229" t="s">
        <v>786</v>
      </c>
      <c r="G141" s="230" t="s">
        <v>274</v>
      </c>
      <c r="H141" s="231">
        <v>411.20999999999998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976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977</v>
      </c>
      <c r="G142" s="252"/>
      <c r="H142" s="255">
        <v>411.20999999999998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197</v>
      </c>
      <c r="D143" s="227" t="s">
        <v>156</v>
      </c>
      <c r="E143" s="228" t="s">
        <v>789</v>
      </c>
      <c r="F143" s="229" t="s">
        <v>790</v>
      </c>
      <c r="G143" s="230" t="s">
        <v>311</v>
      </c>
      <c r="H143" s="231">
        <v>319.83199999999999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978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792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979</v>
      </c>
      <c r="G145" s="252"/>
      <c r="H145" s="255">
        <v>319.83199999999999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203</v>
      </c>
      <c r="D146" s="227" t="s">
        <v>156</v>
      </c>
      <c r="E146" s="228" t="s">
        <v>345</v>
      </c>
      <c r="F146" s="229" t="s">
        <v>346</v>
      </c>
      <c r="G146" s="230" t="s">
        <v>311</v>
      </c>
      <c r="H146" s="231">
        <v>72.183999999999998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980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349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981</v>
      </c>
      <c r="G148" s="252"/>
      <c r="H148" s="255">
        <v>232.09999999999999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982</v>
      </c>
      <c r="G149" s="252"/>
      <c r="H149" s="255">
        <v>-159.916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72.183999999999998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209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721.84000000000003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983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984</v>
      </c>
      <c r="G153" s="252"/>
      <c r="H153" s="255">
        <v>721.84000000000003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214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159.916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985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986</v>
      </c>
      <c r="G156" s="252"/>
      <c r="H156" s="255">
        <v>159.916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222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129.93100000000001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987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988</v>
      </c>
      <c r="G158" s="252"/>
      <c r="H158" s="255">
        <v>129.93100000000001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229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159.916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989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990</v>
      </c>
      <c r="G160" s="252"/>
      <c r="H160" s="255">
        <v>232.09999999999999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991</v>
      </c>
      <c r="G161" s="252"/>
      <c r="H161" s="255">
        <v>-48.399999999999999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992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993</v>
      </c>
      <c r="G163" s="252"/>
      <c r="H163" s="255">
        <v>-8.8000000000000007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994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995</v>
      </c>
      <c r="G165" s="252"/>
      <c r="H165" s="255">
        <v>-13.5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996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997</v>
      </c>
      <c r="G167" s="252"/>
      <c r="H167" s="255">
        <v>-1.484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78</v>
      </c>
      <c r="AY167" s="261" t="s">
        <v>150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812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5" customFormat="1">
      <c r="A169" s="15"/>
      <c r="B169" s="265"/>
      <c r="C169" s="266"/>
      <c r="D169" s="242" t="s">
        <v>163</v>
      </c>
      <c r="E169" s="267" t="s">
        <v>1</v>
      </c>
      <c r="F169" s="268" t="s">
        <v>287</v>
      </c>
      <c r="G169" s="266"/>
      <c r="H169" s="269">
        <v>159.916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5" t="s">
        <v>163</v>
      </c>
      <c r="AU169" s="275" t="s">
        <v>88</v>
      </c>
      <c r="AV169" s="15" t="s">
        <v>149</v>
      </c>
      <c r="AW169" s="15" t="s">
        <v>33</v>
      </c>
      <c r="AX169" s="15" t="s">
        <v>86</v>
      </c>
      <c r="AY169" s="275" t="s">
        <v>150</v>
      </c>
    </row>
    <row r="170" s="2" customFormat="1" ht="37.8" customHeight="1">
      <c r="A170" s="39"/>
      <c r="B170" s="40"/>
      <c r="C170" s="227" t="s">
        <v>236</v>
      </c>
      <c r="D170" s="227" t="s">
        <v>156</v>
      </c>
      <c r="E170" s="228" t="s">
        <v>397</v>
      </c>
      <c r="F170" s="229" t="s">
        <v>398</v>
      </c>
      <c r="G170" s="230" t="s">
        <v>311</v>
      </c>
      <c r="H170" s="231">
        <v>44.082000000000001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149</v>
      </c>
      <c r="AT170" s="238" t="s">
        <v>156</v>
      </c>
      <c r="AU170" s="238" t="s">
        <v>88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86</v>
      </c>
      <c r="BK170" s="239">
        <f>ROUND(I170*H170,2)</f>
        <v>0</v>
      </c>
      <c r="BL170" s="18" t="s">
        <v>149</v>
      </c>
      <c r="BM170" s="238" t="s">
        <v>998</v>
      </c>
    </row>
    <row r="171" s="13" customFormat="1">
      <c r="A171" s="13"/>
      <c r="B171" s="240"/>
      <c r="C171" s="241"/>
      <c r="D171" s="242" t="s">
        <v>163</v>
      </c>
      <c r="E171" s="243" t="s">
        <v>1</v>
      </c>
      <c r="F171" s="244" t="s">
        <v>999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163</v>
      </c>
      <c r="AU171" s="250" t="s">
        <v>88</v>
      </c>
      <c r="AV171" s="13" t="s">
        <v>86</v>
      </c>
      <c r="AW171" s="13" t="s">
        <v>33</v>
      </c>
      <c r="AX171" s="13" t="s">
        <v>78</v>
      </c>
      <c r="AY171" s="250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1000</v>
      </c>
      <c r="G172" s="252"/>
      <c r="H172" s="255">
        <v>48.399999999999999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6" customFormat="1">
      <c r="A173" s="16"/>
      <c r="B173" s="289"/>
      <c r="C173" s="290"/>
      <c r="D173" s="242" t="s">
        <v>163</v>
      </c>
      <c r="E173" s="291" t="s">
        <v>1</v>
      </c>
      <c r="F173" s="292" t="s">
        <v>818</v>
      </c>
      <c r="G173" s="290"/>
      <c r="H173" s="293">
        <v>48.399999999999999</v>
      </c>
      <c r="I173" s="294"/>
      <c r="J173" s="290"/>
      <c r="K173" s="290"/>
      <c r="L173" s="295"/>
      <c r="M173" s="296"/>
      <c r="N173" s="297"/>
      <c r="O173" s="297"/>
      <c r="P173" s="297"/>
      <c r="Q173" s="297"/>
      <c r="R173" s="297"/>
      <c r="S173" s="297"/>
      <c r="T173" s="29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9" t="s">
        <v>163</v>
      </c>
      <c r="AU173" s="299" t="s">
        <v>88</v>
      </c>
      <c r="AV173" s="16" t="s">
        <v>171</v>
      </c>
      <c r="AW173" s="16" t="s">
        <v>33</v>
      </c>
      <c r="AX173" s="16" t="s">
        <v>78</v>
      </c>
      <c r="AY173" s="299" t="s">
        <v>150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1001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88</v>
      </c>
      <c r="AV174" s="13" t="s">
        <v>86</v>
      </c>
      <c r="AW174" s="13" t="s">
        <v>33</v>
      </c>
      <c r="AX174" s="13" t="s">
        <v>78</v>
      </c>
      <c r="AY174" s="250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1002</v>
      </c>
      <c r="G175" s="252"/>
      <c r="H175" s="255">
        <v>-4.3179999999999996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78</v>
      </c>
      <c r="AY175" s="261" t="s">
        <v>150</v>
      </c>
    </row>
    <row r="176" s="15" customFormat="1">
      <c r="A176" s="15"/>
      <c r="B176" s="265"/>
      <c r="C176" s="266"/>
      <c r="D176" s="242" t="s">
        <v>163</v>
      </c>
      <c r="E176" s="267" t="s">
        <v>1</v>
      </c>
      <c r="F176" s="268" t="s">
        <v>287</v>
      </c>
      <c r="G176" s="266"/>
      <c r="H176" s="269">
        <v>44.082000000000001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163</v>
      </c>
      <c r="AU176" s="275" t="s">
        <v>88</v>
      </c>
      <c r="AV176" s="15" t="s">
        <v>149</v>
      </c>
      <c r="AW176" s="15" t="s">
        <v>33</v>
      </c>
      <c r="AX176" s="15" t="s">
        <v>86</v>
      </c>
      <c r="AY176" s="275" t="s">
        <v>150</v>
      </c>
    </row>
    <row r="177" s="2" customFormat="1" ht="16.5" customHeight="1">
      <c r="A177" s="39"/>
      <c r="B177" s="40"/>
      <c r="C177" s="276" t="s">
        <v>8</v>
      </c>
      <c r="D177" s="276" t="s">
        <v>377</v>
      </c>
      <c r="E177" s="277" t="s">
        <v>405</v>
      </c>
      <c r="F177" s="278" t="s">
        <v>406</v>
      </c>
      <c r="G177" s="279" t="s">
        <v>363</v>
      </c>
      <c r="H177" s="280">
        <v>88.164000000000001</v>
      </c>
      <c r="I177" s="281"/>
      <c r="J177" s="282">
        <f>ROUND(I177*H177,2)</f>
        <v>0</v>
      </c>
      <c r="K177" s="278" t="s">
        <v>160</v>
      </c>
      <c r="L177" s="283"/>
      <c r="M177" s="284" t="s">
        <v>1</v>
      </c>
      <c r="N177" s="285" t="s">
        <v>43</v>
      </c>
      <c r="O177" s="92"/>
      <c r="P177" s="236">
        <f>O177*H177</f>
        <v>0</v>
      </c>
      <c r="Q177" s="236">
        <v>1</v>
      </c>
      <c r="R177" s="236">
        <f>Q177*H177</f>
        <v>88.164000000000001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197</v>
      </c>
      <c r="AT177" s="238" t="s">
        <v>377</v>
      </c>
      <c r="AU177" s="238" t="s">
        <v>88</v>
      </c>
      <c r="AY177" s="18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86</v>
      </c>
      <c r="BK177" s="239">
        <f>ROUND(I177*H177,2)</f>
        <v>0</v>
      </c>
      <c r="BL177" s="18" t="s">
        <v>149</v>
      </c>
      <c r="BM177" s="238" t="s">
        <v>1003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1004</v>
      </c>
      <c r="G178" s="252"/>
      <c r="H178" s="255">
        <v>88.164000000000001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12" customFormat="1" ht="22.8" customHeight="1">
      <c r="A179" s="12"/>
      <c r="B179" s="211"/>
      <c r="C179" s="212"/>
      <c r="D179" s="213" t="s">
        <v>77</v>
      </c>
      <c r="E179" s="225" t="s">
        <v>171</v>
      </c>
      <c r="F179" s="225" t="s">
        <v>1005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SUM(P180:P181)</f>
        <v>0</v>
      </c>
      <c r="Q179" s="219"/>
      <c r="R179" s="220">
        <f>SUM(R180:R181)</f>
        <v>0</v>
      </c>
      <c r="S179" s="219"/>
      <c r="T179" s="22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86</v>
      </c>
      <c r="AT179" s="223" t="s">
        <v>77</v>
      </c>
      <c r="AU179" s="223" t="s">
        <v>86</v>
      </c>
      <c r="AY179" s="222" t="s">
        <v>150</v>
      </c>
      <c r="BK179" s="224">
        <f>SUM(BK180:BK181)</f>
        <v>0</v>
      </c>
    </row>
    <row r="180" s="2" customFormat="1" ht="16.5" customHeight="1">
      <c r="A180" s="39"/>
      <c r="B180" s="40"/>
      <c r="C180" s="227" t="s">
        <v>248</v>
      </c>
      <c r="D180" s="227" t="s">
        <v>156</v>
      </c>
      <c r="E180" s="228" t="s">
        <v>1006</v>
      </c>
      <c r="F180" s="229" t="s">
        <v>1007</v>
      </c>
      <c r="G180" s="230" t="s">
        <v>298</v>
      </c>
      <c r="H180" s="231">
        <v>90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1008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1009</v>
      </c>
      <c r="G181" s="252"/>
      <c r="H181" s="255">
        <v>90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149</v>
      </c>
      <c r="F182" s="225" t="s">
        <v>483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SUM(P183:P190)</f>
        <v>0</v>
      </c>
      <c r="Q182" s="219"/>
      <c r="R182" s="220">
        <f>SUM(R183:R190)</f>
        <v>0</v>
      </c>
      <c r="S182" s="219"/>
      <c r="T182" s="221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86</v>
      </c>
      <c r="AT182" s="223" t="s">
        <v>77</v>
      </c>
      <c r="AU182" s="223" t="s">
        <v>86</v>
      </c>
      <c r="AY182" s="222" t="s">
        <v>150</v>
      </c>
      <c r="BK182" s="224">
        <f>SUM(BK183:BK190)</f>
        <v>0</v>
      </c>
    </row>
    <row r="183" s="2" customFormat="1" ht="16.5" customHeight="1">
      <c r="A183" s="39"/>
      <c r="B183" s="40"/>
      <c r="C183" s="227" t="s">
        <v>255</v>
      </c>
      <c r="D183" s="227" t="s">
        <v>156</v>
      </c>
      <c r="E183" s="228" t="s">
        <v>824</v>
      </c>
      <c r="F183" s="229" t="s">
        <v>825</v>
      </c>
      <c r="G183" s="230" t="s">
        <v>311</v>
      </c>
      <c r="H183" s="231">
        <v>13.5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149</v>
      </c>
      <c r="AT183" s="238" t="s">
        <v>156</v>
      </c>
      <c r="AU183" s="238" t="s">
        <v>88</v>
      </c>
      <c r="AY183" s="18" t="s">
        <v>150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86</v>
      </c>
      <c r="BK183" s="239">
        <f>ROUND(I183*H183,2)</f>
        <v>0</v>
      </c>
      <c r="BL183" s="18" t="s">
        <v>149</v>
      </c>
      <c r="BM183" s="238" t="s">
        <v>1010</v>
      </c>
    </row>
    <row r="184" s="13" customFormat="1">
      <c r="A184" s="13"/>
      <c r="B184" s="240"/>
      <c r="C184" s="241"/>
      <c r="D184" s="242" t="s">
        <v>163</v>
      </c>
      <c r="E184" s="243" t="s">
        <v>1</v>
      </c>
      <c r="F184" s="244" t="s">
        <v>827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163</v>
      </c>
      <c r="AU184" s="250" t="s">
        <v>88</v>
      </c>
      <c r="AV184" s="13" t="s">
        <v>86</v>
      </c>
      <c r="AW184" s="13" t="s">
        <v>33</v>
      </c>
      <c r="AX184" s="13" t="s">
        <v>78</v>
      </c>
      <c r="AY184" s="250" t="s">
        <v>150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828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88</v>
      </c>
      <c r="AV185" s="13" t="s">
        <v>86</v>
      </c>
      <c r="AW185" s="13" t="s">
        <v>33</v>
      </c>
      <c r="AX185" s="13" t="s">
        <v>78</v>
      </c>
      <c r="AY185" s="250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1011</v>
      </c>
      <c r="G186" s="252"/>
      <c r="H186" s="255">
        <v>13.5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78</v>
      </c>
      <c r="AY186" s="261" t="s">
        <v>150</v>
      </c>
    </row>
    <row r="187" s="15" customFormat="1">
      <c r="A187" s="15"/>
      <c r="B187" s="265"/>
      <c r="C187" s="266"/>
      <c r="D187" s="242" t="s">
        <v>163</v>
      </c>
      <c r="E187" s="267" t="s">
        <v>1</v>
      </c>
      <c r="F187" s="268" t="s">
        <v>287</v>
      </c>
      <c r="G187" s="266"/>
      <c r="H187" s="269">
        <v>13.5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163</v>
      </c>
      <c r="AU187" s="275" t="s">
        <v>88</v>
      </c>
      <c r="AV187" s="15" t="s">
        <v>149</v>
      </c>
      <c r="AW187" s="15" t="s">
        <v>33</v>
      </c>
      <c r="AX187" s="15" t="s">
        <v>86</v>
      </c>
      <c r="AY187" s="275" t="s">
        <v>150</v>
      </c>
    </row>
    <row r="188" s="2" customFormat="1" ht="21.75" customHeight="1">
      <c r="A188" s="39"/>
      <c r="B188" s="40"/>
      <c r="C188" s="227" t="s">
        <v>355</v>
      </c>
      <c r="D188" s="227" t="s">
        <v>156</v>
      </c>
      <c r="E188" s="228" t="s">
        <v>485</v>
      </c>
      <c r="F188" s="229" t="s">
        <v>486</v>
      </c>
      <c r="G188" s="230" t="s">
        <v>311</v>
      </c>
      <c r="H188" s="231">
        <v>8.8000000000000007</v>
      </c>
      <c r="I188" s="232"/>
      <c r="J188" s="233">
        <f>ROUND(I188*H188,2)</f>
        <v>0</v>
      </c>
      <c r="K188" s="229" t="s">
        <v>160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149</v>
      </c>
      <c r="AT188" s="238" t="s">
        <v>156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149</v>
      </c>
      <c r="BM188" s="238" t="s">
        <v>1012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1013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88</v>
      </c>
      <c r="AV189" s="13" t="s">
        <v>86</v>
      </c>
      <c r="AW189" s="13" t="s">
        <v>33</v>
      </c>
      <c r="AX189" s="13" t="s">
        <v>78</v>
      </c>
      <c r="AY189" s="250" t="s">
        <v>150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1014</v>
      </c>
      <c r="G190" s="252"/>
      <c r="H190" s="255">
        <v>8.8000000000000007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86</v>
      </c>
      <c r="AY190" s="261" t="s">
        <v>150</v>
      </c>
    </row>
    <row r="191" s="12" customFormat="1" ht="22.8" customHeight="1">
      <c r="A191" s="12"/>
      <c r="B191" s="211"/>
      <c r="C191" s="212"/>
      <c r="D191" s="213" t="s">
        <v>77</v>
      </c>
      <c r="E191" s="225" t="s">
        <v>197</v>
      </c>
      <c r="F191" s="225" t="s">
        <v>558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SUM(P192:P226)</f>
        <v>0</v>
      </c>
      <c r="Q191" s="219"/>
      <c r="R191" s="220">
        <f>SUM(R192:R226)</f>
        <v>2.6362658400000005</v>
      </c>
      <c r="S191" s="219"/>
      <c r="T191" s="221">
        <f>SUM(T192:T226)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86</v>
      </c>
      <c r="AT191" s="223" t="s">
        <v>77</v>
      </c>
      <c r="AU191" s="223" t="s">
        <v>86</v>
      </c>
      <c r="AY191" s="222" t="s">
        <v>150</v>
      </c>
      <c r="BK191" s="224">
        <f>SUM(BK192:BK226)</f>
        <v>0</v>
      </c>
    </row>
    <row r="192" s="2" customFormat="1" ht="16.5" customHeight="1">
      <c r="A192" s="39"/>
      <c r="B192" s="40"/>
      <c r="C192" s="227" t="s">
        <v>360</v>
      </c>
      <c r="D192" s="227" t="s">
        <v>156</v>
      </c>
      <c r="E192" s="228" t="s">
        <v>1015</v>
      </c>
      <c r="F192" s="229" t="s">
        <v>1016</v>
      </c>
      <c r="G192" s="230" t="s">
        <v>298</v>
      </c>
      <c r="H192" s="231">
        <v>86.079999999999998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2.0000000000000002E-05</v>
      </c>
      <c r="R192" s="236">
        <f>Q192*H192</f>
        <v>0.0017216000000000002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149</v>
      </c>
      <c r="AT192" s="238" t="s">
        <v>156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1017</v>
      </c>
    </row>
    <row r="193" s="13" customFormat="1">
      <c r="A193" s="13"/>
      <c r="B193" s="240"/>
      <c r="C193" s="241"/>
      <c r="D193" s="242" t="s">
        <v>163</v>
      </c>
      <c r="E193" s="243" t="s">
        <v>1</v>
      </c>
      <c r="F193" s="244" t="s">
        <v>1018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163</v>
      </c>
      <c r="AU193" s="250" t="s">
        <v>88</v>
      </c>
      <c r="AV193" s="13" t="s">
        <v>86</v>
      </c>
      <c r="AW193" s="13" t="s">
        <v>33</v>
      </c>
      <c r="AX193" s="13" t="s">
        <v>78</v>
      </c>
      <c r="AY193" s="250" t="s">
        <v>150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1019</v>
      </c>
      <c r="G194" s="252"/>
      <c r="H194" s="255">
        <v>88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78</v>
      </c>
      <c r="AY194" s="261" t="s">
        <v>150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1020</v>
      </c>
      <c r="G195" s="252"/>
      <c r="H195" s="255">
        <v>-1.9199999999999999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78</v>
      </c>
      <c r="AY195" s="261" t="s">
        <v>150</v>
      </c>
    </row>
    <row r="196" s="15" customFormat="1">
      <c r="A196" s="15"/>
      <c r="B196" s="265"/>
      <c r="C196" s="266"/>
      <c r="D196" s="242" t="s">
        <v>163</v>
      </c>
      <c r="E196" s="267" t="s">
        <v>1</v>
      </c>
      <c r="F196" s="268" t="s">
        <v>287</v>
      </c>
      <c r="G196" s="266"/>
      <c r="H196" s="269">
        <v>86.079999999999998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5" t="s">
        <v>163</v>
      </c>
      <c r="AU196" s="275" t="s">
        <v>88</v>
      </c>
      <c r="AV196" s="15" t="s">
        <v>149</v>
      </c>
      <c r="AW196" s="15" t="s">
        <v>33</v>
      </c>
      <c r="AX196" s="15" t="s">
        <v>86</v>
      </c>
      <c r="AY196" s="275" t="s">
        <v>150</v>
      </c>
    </row>
    <row r="197" s="2" customFormat="1" ht="16.5" customHeight="1">
      <c r="A197" s="39"/>
      <c r="B197" s="40"/>
      <c r="C197" s="276" t="s">
        <v>366</v>
      </c>
      <c r="D197" s="276" t="s">
        <v>377</v>
      </c>
      <c r="E197" s="277" t="s">
        <v>1021</v>
      </c>
      <c r="F197" s="278" t="s">
        <v>1022</v>
      </c>
      <c r="G197" s="279" t="s">
        <v>298</v>
      </c>
      <c r="H197" s="280">
        <v>88.662000000000006</v>
      </c>
      <c r="I197" s="281"/>
      <c r="J197" s="282">
        <f>ROUND(I197*H197,2)</f>
        <v>0</v>
      </c>
      <c r="K197" s="278" t="s">
        <v>160</v>
      </c>
      <c r="L197" s="283"/>
      <c r="M197" s="284" t="s">
        <v>1</v>
      </c>
      <c r="N197" s="285" t="s">
        <v>43</v>
      </c>
      <c r="O197" s="92"/>
      <c r="P197" s="236">
        <f>O197*H197</f>
        <v>0</v>
      </c>
      <c r="Q197" s="236">
        <v>0.01052</v>
      </c>
      <c r="R197" s="236">
        <f>Q197*H197</f>
        <v>0.93272424000000009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197</v>
      </c>
      <c r="AT197" s="238" t="s">
        <v>377</v>
      </c>
      <c r="AU197" s="238" t="s">
        <v>88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86</v>
      </c>
      <c r="BK197" s="239">
        <f>ROUND(I197*H197,2)</f>
        <v>0</v>
      </c>
      <c r="BL197" s="18" t="s">
        <v>149</v>
      </c>
      <c r="BM197" s="238" t="s">
        <v>1023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1024</v>
      </c>
      <c r="G198" s="252"/>
      <c r="H198" s="255">
        <v>86.079999999999998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13" customFormat="1">
      <c r="A199" s="13"/>
      <c r="B199" s="240"/>
      <c r="C199" s="241"/>
      <c r="D199" s="242" t="s">
        <v>163</v>
      </c>
      <c r="E199" s="243" t="s">
        <v>1</v>
      </c>
      <c r="F199" s="244" t="s">
        <v>1025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163</v>
      </c>
      <c r="AU199" s="250" t="s">
        <v>88</v>
      </c>
      <c r="AV199" s="13" t="s">
        <v>86</v>
      </c>
      <c r="AW199" s="13" t="s">
        <v>33</v>
      </c>
      <c r="AX199" s="13" t="s">
        <v>78</v>
      </c>
      <c r="AY199" s="250" t="s">
        <v>150</v>
      </c>
    </row>
    <row r="200" s="14" customFormat="1">
      <c r="A200" s="14"/>
      <c r="B200" s="251"/>
      <c r="C200" s="252"/>
      <c r="D200" s="242" t="s">
        <v>163</v>
      </c>
      <c r="E200" s="252"/>
      <c r="F200" s="254" t="s">
        <v>1026</v>
      </c>
      <c r="G200" s="252"/>
      <c r="H200" s="255">
        <v>88.662000000000006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4</v>
      </c>
      <c r="AX200" s="14" t="s">
        <v>86</v>
      </c>
      <c r="AY200" s="261" t="s">
        <v>150</v>
      </c>
    </row>
    <row r="201" s="2" customFormat="1" ht="24.15" customHeight="1">
      <c r="A201" s="39"/>
      <c r="B201" s="40"/>
      <c r="C201" s="227" t="s">
        <v>7</v>
      </c>
      <c r="D201" s="227" t="s">
        <v>156</v>
      </c>
      <c r="E201" s="228" t="s">
        <v>1027</v>
      </c>
      <c r="F201" s="229" t="s">
        <v>1028</v>
      </c>
      <c r="G201" s="230" t="s">
        <v>455</v>
      </c>
      <c r="H201" s="231">
        <v>6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1029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1030</v>
      </c>
      <c r="G202" s="252"/>
      <c r="H202" s="255">
        <v>5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78</v>
      </c>
      <c r="AY202" s="261" t="s">
        <v>150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1031</v>
      </c>
      <c r="G203" s="252"/>
      <c r="H203" s="255">
        <v>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78</v>
      </c>
      <c r="AY203" s="261" t="s">
        <v>150</v>
      </c>
    </row>
    <row r="204" s="15" customFormat="1">
      <c r="A204" s="15"/>
      <c r="B204" s="265"/>
      <c r="C204" s="266"/>
      <c r="D204" s="242" t="s">
        <v>163</v>
      </c>
      <c r="E204" s="267" t="s">
        <v>1</v>
      </c>
      <c r="F204" s="268" t="s">
        <v>287</v>
      </c>
      <c r="G204" s="266"/>
      <c r="H204" s="269">
        <v>6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163</v>
      </c>
      <c r="AU204" s="275" t="s">
        <v>88</v>
      </c>
      <c r="AV204" s="15" t="s">
        <v>149</v>
      </c>
      <c r="AW204" s="15" t="s">
        <v>33</v>
      </c>
      <c r="AX204" s="15" t="s">
        <v>86</v>
      </c>
      <c r="AY204" s="275" t="s">
        <v>150</v>
      </c>
    </row>
    <row r="205" s="2" customFormat="1" ht="16.5" customHeight="1">
      <c r="A205" s="39"/>
      <c r="B205" s="40"/>
      <c r="C205" s="276" t="s">
        <v>376</v>
      </c>
      <c r="D205" s="276" t="s">
        <v>377</v>
      </c>
      <c r="E205" s="277" t="s">
        <v>1032</v>
      </c>
      <c r="F205" s="278" t="s">
        <v>1033</v>
      </c>
      <c r="G205" s="279" t="s">
        <v>455</v>
      </c>
      <c r="H205" s="280">
        <v>5</v>
      </c>
      <c r="I205" s="281"/>
      <c r="J205" s="282">
        <f>ROUND(I205*H205,2)</f>
        <v>0</v>
      </c>
      <c r="K205" s="278" t="s">
        <v>160</v>
      </c>
      <c r="L205" s="283"/>
      <c r="M205" s="284" t="s">
        <v>1</v>
      </c>
      <c r="N205" s="285" t="s">
        <v>43</v>
      </c>
      <c r="O205" s="92"/>
      <c r="P205" s="236">
        <f>O205*H205</f>
        <v>0</v>
      </c>
      <c r="Q205" s="236">
        <v>0.0037000000000000002</v>
      </c>
      <c r="R205" s="236">
        <f>Q205*H205</f>
        <v>0.018500000000000003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197</v>
      </c>
      <c r="AT205" s="238" t="s">
        <v>377</v>
      </c>
      <c r="AU205" s="238" t="s">
        <v>88</v>
      </c>
      <c r="AY205" s="18" t="s">
        <v>150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86</v>
      </c>
      <c r="BK205" s="239">
        <f>ROUND(I205*H205,2)</f>
        <v>0</v>
      </c>
      <c r="BL205" s="18" t="s">
        <v>149</v>
      </c>
      <c r="BM205" s="238" t="s">
        <v>1034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1035</v>
      </c>
      <c r="G206" s="252"/>
      <c r="H206" s="255">
        <v>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2" customFormat="1" ht="16.5" customHeight="1">
      <c r="A207" s="39"/>
      <c r="B207" s="40"/>
      <c r="C207" s="276" t="s">
        <v>385</v>
      </c>
      <c r="D207" s="276" t="s">
        <v>377</v>
      </c>
      <c r="E207" s="277" t="s">
        <v>1036</v>
      </c>
      <c r="F207" s="278" t="s">
        <v>1037</v>
      </c>
      <c r="G207" s="279" t="s">
        <v>455</v>
      </c>
      <c r="H207" s="280">
        <v>1</v>
      </c>
      <c r="I207" s="281"/>
      <c r="J207" s="282">
        <f>ROUND(I207*H207,2)</f>
        <v>0</v>
      </c>
      <c r="K207" s="278" t="s">
        <v>160</v>
      </c>
      <c r="L207" s="283"/>
      <c r="M207" s="284" t="s">
        <v>1</v>
      </c>
      <c r="N207" s="285" t="s">
        <v>43</v>
      </c>
      <c r="O207" s="92"/>
      <c r="P207" s="236">
        <f>O207*H207</f>
        <v>0</v>
      </c>
      <c r="Q207" s="236">
        <v>0.0044999999999999997</v>
      </c>
      <c r="R207" s="236">
        <f>Q207*H207</f>
        <v>0.0044999999999999997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377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149</v>
      </c>
      <c r="BM207" s="238" t="s">
        <v>1038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580</v>
      </c>
      <c r="G208" s="252"/>
      <c r="H208" s="255">
        <v>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2" customFormat="1" ht="16.5" customHeight="1">
      <c r="A209" s="39"/>
      <c r="B209" s="40"/>
      <c r="C209" s="227" t="s">
        <v>396</v>
      </c>
      <c r="D209" s="227" t="s">
        <v>156</v>
      </c>
      <c r="E209" s="228" t="s">
        <v>1039</v>
      </c>
      <c r="F209" s="229" t="s">
        <v>1040</v>
      </c>
      <c r="G209" s="230" t="s">
        <v>1041</v>
      </c>
      <c r="H209" s="231">
        <v>3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0.00025000000000000001</v>
      </c>
      <c r="R209" s="236">
        <f>Q209*H209</f>
        <v>0.00075000000000000002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1042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1043</v>
      </c>
      <c r="G210" s="252"/>
      <c r="H210" s="255">
        <v>3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24.15" customHeight="1">
      <c r="A211" s="39"/>
      <c r="B211" s="40"/>
      <c r="C211" s="227" t="s">
        <v>404</v>
      </c>
      <c r="D211" s="227" t="s">
        <v>156</v>
      </c>
      <c r="E211" s="228" t="s">
        <v>1044</v>
      </c>
      <c r="F211" s="229" t="s">
        <v>1045</v>
      </c>
      <c r="G211" s="230" t="s">
        <v>455</v>
      </c>
      <c r="H211" s="231">
        <v>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0.10921</v>
      </c>
      <c r="R211" s="236">
        <f>Q211*H211</f>
        <v>0.10921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1046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1047</v>
      </c>
      <c r="G212" s="252"/>
      <c r="H212" s="255">
        <v>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86</v>
      </c>
      <c r="AY212" s="261" t="s">
        <v>150</v>
      </c>
    </row>
    <row r="213" s="2" customFormat="1" ht="24.15" customHeight="1">
      <c r="A213" s="39"/>
      <c r="B213" s="40"/>
      <c r="C213" s="227" t="s">
        <v>409</v>
      </c>
      <c r="D213" s="227" t="s">
        <v>156</v>
      </c>
      <c r="E213" s="228" t="s">
        <v>1048</v>
      </c>
      <c r="F213" s="229" t="s">
        <v>1049</v>
      </c>
      <c r="G213" s="230" t="s">
        <v>455</v>
      </c>
      <c r="H213" s="231">
        <v>1</v>
      </c>
      <c r="I213" s="232"/>
      <c r="J213" s="233">
        <f>ROUND(I213*H213,2)</f>
        <v>0</v>
      </c>
      <c r="K213" s="229" t="s">
        <v>160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0.10833</v>
      </c>
      <c r="R213" s="236">
        <f>Q213*H213</f>
        <v>0.10833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149</v>
      </c>
      <c r="AT213" s="238" t="s">
        <v>156</v>
      </c>
      <c r="AU213" s="238" t="s">
        <v>88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86</v>
      </c>
      <c r="BK213" s="239">
        <f>ROUND(I213*H213,2)</f>
        <v>0</v>
      </c>
      <c r="BL213" s="18" t="s">
        <v>149</v>
      </c>
      <c r="BM213" s="238" t="s">
        <v>1050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1051</v>
      </c>
      <c r="G214" s="252"/>
      <c r="H214" s="255">
        <v>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86</v>
      </c>
      <c r="AY214" s="261" t="s">
        <v>150</v>
      </c>
    </row>
    <row r="215" s="2" customFormat="1" ht="24.15" customHeight="1">
      <c r="A215" s="39"/>
      <c r="B215" s="40"/>
      <c r="C215" s="227" t="s">
        <v>414</v>
      </c>
      <c r="D215" s="227" t="s">
        <v>156</v>
      </c>
      <c r="E215" s="228" t="s">
        <v>1052</v>
      </c>
      <c r="F215" s="229" t="s">
        <v>1053</v>
      </c>
      <c r="G215" s="230" t="s">
        <v>455</v>
      </c>
      <c r="H215" s="231">
        <v>1</v>
      </c>
      <c r="I215" s="232"/>
      <c r="J215" s="233">
        <f>ROUND(I215*H215,2)</f>
        <v>0</v>
      </c>
      <c r="K215" s="229" t="s">
        <v>160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0.11217000000000001</v>
      </c>
      <c r="R215" s="236">
        <f>Q215*H215</f>
        <v>0.11217000000000001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149</v>
      </c>
      <c r="AT215" s="238" t="s">
        <v>156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149</v>
      </c>
      <c r="BM215" s="238" t="s">
        <v>1054</v>
      </c>
    </row>
    <row r="216" s="14" customFormat="1">
      <c r="A216" s="14"/>
      <c r="B216" s="251"/>
      <c r="C216" s="252"/>
      <c r="D216" s="242" t="s">
        <v>163</v>
      </c>
      <c r="E216" s="253" t="s">
        <v>1</v>
      </c>
      <c r="F216" s="254" t="s">
        <v>1055</v>
      </c>
      <c r="G216" s="252"/>
      <c r="H216" s="255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163</v>
      </c>
      <c r="AU216" s="261" t="s">
        <v>88</v>
      </c>
      <c r="AV216" s="14" t="s">
        <v>88</v>
      </c>
      <c r="AW216" s="14" t="s">
        <v>33</v>
      </c>
      <c r="AX216" s="14" t="s">
        <v>86</v>
      </c>
      <c r="AY216" s="261" t="s">
        <v>150</v>
      </c>
    </row>
    <row r="217" s="2" customFormat="1" ht="24.15" customHeight="1">
      <c r="A217" s="39"/>
      <c r="B217" s="40"/>
      <c r="C217" s="227" t="s">
        <v>419</v>
      </c>
      <c r="D217" s="227" t="s">
        <v>156</v>
      </c>
      <c r="E217" s="228" t="s">
        <v>1056</v>
      </c>
      <c r="F217" s="229" t="s">
        <v>1057</v>
      </c>
      <c r="G217" s="230" t="s">
        <v>455</v>
      </c>
      <c r="H217" s="231">
        <v>2</v>
      </c>
      <c r="I217" s="232"/>
      <c r="J217" s="233">
        <f>ROUND(I217*H217,2)</f>
        <v>0</v>
      </c>
      <c r="K217" s="229" t="s">
        <v>160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0.024240000000000001</v>
      </c>
      <c r="R217" s="236">
        <f>Q217*H217</f>
        <v>0.048480000000000002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149</v>
      </c>
      <c r="AT217" s="238" t="s">
        <v>156</v>
      </c>
      <c r="AU217" s="238" t="s">
        <v>88</v>
      </c>
      <c r="AY217" s="18" t="s">
        <v>150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86</v>
      </c>
      <c r="BK217" s="239">
        <f>ROUND(I217*H217,2)</f>
        <v>0</v>
      </c>
      <c r="BL217" s="18" t="s">
        <v>149</v>
      </c>
      <c r="BM217" s="238" t="s">
        <v>1058</v>
      </c>
    </row>
    <row r="218" s="14" customFormat="1">
      <c r="A218" s="14"/>
      <c r="B218" s="251"/>
      <c r="C218" s="252"/>
      <c r="D218" s="242" t="s">
        <v>163</v>
      </c>
      <c r="E218" s="253" t="s">
        <v>1</v>
      </c>
      <c r="F218" s="254" t="s">
        <v>1059</v>
      </c>
      <c r="G218" s="252"/>
      <c r="H218" s="255">
        <v>2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163</v>
      </c>
      <c r="AU218" s="261" t="s">
        <v>88</v>
      </c>
      <c r="AV218" s="14" t="s">
        <v>88</v>
      </c>
      <c r="AW218" s="14" t="s">
        <v>33</v>
      </c>
      <c r="AX218" s="14" t="s">
        <v>86</v>
      </c>
      <c r="AY218" s="261" t="s">
        <v>150</v>
      </c>
    </row>
    <row r="219" s="2" customFormat="1" ht="24.15" customHeight="1">
      <c r="A219" s="39"/>
      <c r="B219" s="40"/>
      <c r="C219" s="227" t="s">
        <v>424</v>
      </c>
      <c r="D219" s="227" t="s">
        <v>156</v>
      </c>
      <c r="E219" s="228" t="s">
        <v>1060</v>
      </c>
      <c r="F219" s="229" t="s">
        <v>1061</v>
      </c>
      <c r="G219" s="230" t="s">
        <v>455</v>
      </c>
      <c r="H219" s="231">
        <v>1</v>
      </c>
      <c r="I219" s="232"/>
      <c r="J219" s="233">
        <f>ROUND(I219*H219,2)</f>
        <v>0</v>
      </c>
      <c r="K219" s="229" t="s">
        <v>160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0.036400000000000002</v>
      </c>
      <c r="R219" s="236">
        <f>Q219*H219</f>
        <v>0.036400000000000002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149</v>
      </c>
      <c r="AT219" s="238" t="s">
        <v>156</v>
      </c>
      <c r="AU219" s="238" t="s">
        <v>88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86</v>
      </c>
      <c r="BK219" s="239">
        <f>ROUND(I219*H219,2)</f>
        <v>0</v>
      </c>
      <c r="BL219" s="18" t="s">
        <v>149</v>
      </c>
      <c r="BM219" s="238" t="s">
        <v>1062</v>
      </c>
    </row>
    <row r="220" s="14" customFormat="1">
      <c r="A220" s="14"/>
      <c r="B220" s="251"/>
      <c r="C220" s="252"/>
      <c r="D220" s="242" t="s">
        <v>163</v>
      </c>
      <c r="E220" s="253" t="s">
        <v>1</v>
      </c>
      <c r="F220" s="254" t="s">
        <v>1051</v>
      </c>
      <c r="G220" s="252"/>
      <c r="H220" s="255">
        <v>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163</v>
      </c>
      <c r="AU220" s="261" t="s">
        <v>88</v>
      </c>
      <c r="AV220" s="14" t="s">
        <v>88</v>
      </c>
      <c r="AW220" s="14" t="s">
        <v>33</v>
      </c>
      <c r="AX220" s="14" t="s">
        <v>86</v>
      </c>
      <c r="AY220" s="261" t="s">
        <v>150</v>
      </c>
    </row>
    <row r="221" s="2" customFormat="1" ht="24.15" customHeight="1">
      <c r="A221" s="39"/>
      <c r="B221" s="40"/>
      <c r="C221" s="227" t="s">
        <v>429</v>
      </c>
      <c r="D221" s="227" t="s">
        <v>156</v>
      </c>
      <c r="E221" s="228" t="s">
        <v>1063</v>
      </c>
      <c r="F221" s="229" t="s">
        <v>1064</v>
      </c>
      <c r="G221" s="230" t="s">
        <v>455</v>
      </c>
      <c r="H221" s="231">
        <v>3</v>
      </c>
      <c r="I221" s="232"/>
      <c r="J221" s="233">
        <f>ROUND(I221*H221,2)</f>
        <v>0</v>
      </c>
      <c r="K221" s="229" t="s">
        <v>160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149</v>
      </c>
      <c r="AT221" s="238" t="s">
        <v>156</v>
      </c>
      <c r="AU221" s="238" t="s">
        <v>88</v>
      </c>
      <c r="AY221" s="18" t="s">
        <v>150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86</v>
      </c>
      <c r="BK221" s="239">
        <f>ROUND(I221*H221,2)</f>
        <v>0</v>
      </c>
      <c r="BL221" s="18" t="s">
        <v>149</v>
      </c>
      <c r="BM221" s="238" t="s">
        <v>1065</v>
      </c>
    </row>
    <row r="222" s="14" customFormat="1">
      <c r="A222" s="14"/>
      <c r="B222" s="251"/>
      <c r="C222" s="252"/>
      <c r="D222" s="242" t="s">
        <v>163</v>
      </c>
      <c r="E222" s="253" t="s">
        <v>1</v>
      </c>
      <c r="F222" s="254" t="s">
        <v>1066</v>
      </c>
      <c r="G222" s="252"/>
      <c r="H222" s="255">
        <v>3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163</v>
      </c>
      <c r="AU222" s="261" t="s">
        <v>88</v>
      </c>
      <c r="AV222" s="14" t="s">
        <v>88</v>
      </c>
      <c r="AW222" s="14" t="s">
        <v>33</v>
      </c>
      <c r="AX222" s="14" t="s">
        <v>86</v>
      </c>
      <c r="AY222" s="261" t="s">
        <v>150</v>
      </c>
    </row>
    <row r="223" s="2" customFormat="1" ht="24.15" customHeight="1">
      <c r="A223" s="39"/>
      <c r="B223" s="40"/>
      <c r="C223" s="227" t="s">
        <v>434</v>
      </c>
      <c r="D223" s="227" t="s">
        <v>156</v>
      </c>
      <c r="E223" s="228" t="s">
        <v>1067</v>
      </c>
      <c r="F223" s="229" t="s">
        <v>1068</v>
      </c>
      <c r="G223" s="230" t="s">
        <v>455</v>
      </c>
      <c r="H223" s="231">
        <v>3</v>
      </c>
      <c r="I223" s="232"/>
      <c r="J223" s="233">
        <f>ROUND(I223*H223,2)</f>
        <v>0</v>
      </c>
      <c r="K223" s="229" t="s">
        <v>160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0.42115999999999998</v>
      </c>
      <c r="R223" s="236">
        <f>Q223*H223</f>
        <v>1.2634799999999999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149</v>
      </c>
      <c r="AT223" s="238" t="s">
        <v>156</v>
      </c>
      <c r="AU223" s="238" t="s">
        <v>88</v>
      </c>
      <c r="AY223" s="18" t="s">
        <v>150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86</v>
      </c>
      <c r="BK223" s="239">
        <f>ROUND(I223*H223,2)</f>
        <v>0</v>
      </c>
      <c r="BL223" s="18" t="s">
        <v>149</v>
      </c>
      <c r="BM223" s="238" t="s">
        <v>1069</v>
      </c>
    </row>
    <row r="224" s="14" customFormat="1">
      <c r="A224" s="14"/>
      <c r="B224" s="251"/>
      <c r="C224" s="252"/>
      <c r="D224" s="242" t="s">
        <v>163</v>
      </c>
      <c r="E224" s="253" t="s">
        <v>1</v>
      </c>
      <c r="F224" s="254" t="s">
        <v>1066</v>
      </c>
      <c r="G224" s="252"/>
      <c r="H224" s="255">
        <v>3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163</v>
      </c>
      <c r="AU224" s="261" t="s">
        <v>88</v>
      </c>
      <c r="AV224" s="14" t="s">
        <v>88</v>
      </c>
      <c r="AW224" s="14" t="s">
        <v>33</v>
      </c>
      <c r="AX224" s="14" t="s">
        <v>86</v>
      </c>
      <c r="AY224" s="261" t="s">
        <v>150</v>
      </c>
    </row>
    <row r="225" s="13" customFormat="1">
      <c r="A225" s="13"/>
      <c r="B225" s="240"/>
      <c r="C225" s="241"/>
      <c r="D225" s="242" t="s">
        <v>163</v>
      </c>
      <c r="E225" s="243" t="s">
        <v>1</v>
      </c>
      <c r="F225" s="244" t="s">
        <v>1070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163</v>
      </c>
      <c r="AU225" s="250" t="s">
        <v>88</v>
      </c>
      <c r="AV225" s="13" t="s">
        <v>86</v>
      </c>
      <c r="AW225" s="13" t="s">
        <v>33</v>
      </c>
      <c r="AX225" s="13" t="s">
        <v>78</v>
      </c>
      <c r="AY225" s="250" t="s">
        <v>150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1071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88</v>
      </c>
      <c r="AV226" s="13" t="s">
        <v>86</v>
      </c>
      <c r="AW226" s="13" t="s">
        <v>33</v>
      </c>
      <c r="AX226" s="13" t="s">
        <v>78</v>
      </c>
      <c r="AY226" s="250" t="s">
        <v>150</v>
      </c>
    </row>
    <row r="227" s="12" customFormat="1" ht="22.8" customHeight="1">
      <c r="A227" s="12"/>
      <c r="B227" s="211"/>
      <c r="C227" s="212"/>
      <c r="D227" s="213" t="s">
        <v>77</v>
      </c>
      <c r="E227" s="225" t="s">
        <v>744</v>
      </c>
      <c r="F227" s="225" t="s">
        <v>745</v>
      </c>
      <c r="G227" s="212"/>
      <c r="H227" s="212"/>
      <c r="I227" s="215"/>
      <c r="J227" s="226">
        <f>BK227</f>
        <v>0</v>
      </c>
      <c r="K227" s="212"/>
      <c r="L227" s="217"/>
      <c r="M227" s="218"/>
      <c r="N227" s="219"/>
      <c r="O227" s="219"/>
      <c r="P227" s="220">
        <f>P228</f>
        <v>0</v>
      </c>
      <c r="Q227" s="219"/>
      <c r="R227" s="220">
        <f>R228</f>
        <v>0</v>
      </c>
      <c r="S227" s="219"/>
      <c r="T227" s="221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86</v>
      </c>
      <c r="AT227" s="223" t="s">
        <v>77</v>
      </c>
      <c r="AU227" s="223" t="s">
        <v>86</v>
      </c>
      <c r="AY227" s="222" t="s">
        <v>150</v>
      </c>
      <c r="BK227" s="224">
        <f>BK228</f>
        <v>0</v>
      </c>
    </row>
    <row r="228" s="2" customFormat="1" ht="24.15" customHeight="1">
      <c r="A228" s="39"/>
      <c r="B228" s="40"/>
      <c r="C228" s="227" t="s">
        <v>441</v>
      </c>
      <c r="D228" s="227" t="s">
        <v>156</v>
      </c>
      <c r="E228" s="228" t="s">
        <v>959</v>
      </c>
      <c r="F228" s="229" t="s">
        <v>960</v>
      </c>
      <c r="G228" s="230" t="s">
        <v>363</v>
      </c>
      <c r="H228" s="231">
        <v>91.194999999999993</v>
      </c>
      <c r="I228" s="232"/>
      <c r="J228" s="233">
        <f>ROUND(I228*H228,2)</f>
        <v>0</v>
      </c>
      <c r="K228" s="229" t="s">
        <v>160</v>
      </c>
      <c r="L228" s="45"/>
      <c r="M228" s="300" t="s">
        <v>1</v>
      </c>
      <c r="N228" s="301" t="s">
        <v>43</v>
      </c>
      <c r="O228" s="302"/>
      <c r="P228" s="303">
        <f>O228*H228</f>
        <v>0</v>
      </c>
      <c r="Q228" s="303">
        <v>0</v>
      </c>
      <c r="R228" s="303">
        <f>Q228*H228</f>
        <v>0</v>
      </c>
      <c r="S228" s="303">
        <v>0</v>
      </c>
      <c r="T228" s="30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149</v>
      </c>
      <c r="AT228" s="238" t="s">
        <v>156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961</v>
      </c>
    </row>
    <row r="229" s="2" customFormat="1" ht="6.96" customHeight="1">
      <c r="A229" s="39"/>
      <c r="B229" s="67"/>
      <c r="C229" s="68"/>
      <c r="D229" s="68"/>
      <c r="E229" s="68"/>
      <c r="F229" s="68"/>
      <c r="G229" s="68"/>
      <c r="H229" s="68"/>
      <c r="I229" s="68"/>
      <c r="J229" s="68"/>
      <c r="K229" s="68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7YVCMvG2E7R2X5gIQS0OprHiHRevta+dC2nin9jpZBI9uOo4WUYTaOQoZGRT1UNzYNl1zZ8n9vBQ3aDhlSzbMQ==" hashValue="YQGFbInb3rzoOzwM/JXf4Pwj6qYAIbQP6ddckzBntjKzznl3ccooQq46vXeBgfCytBoscUY6I9HLj0rvtPR5Ug==" algorithmName="SHA-512" password="CC35"/>
  <autoFilter ref="C121:K22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ROUND((SUM(BE122:BE224)),  2)</f>
        <v>0</v>
      </c>
      <c r="G33" s="39"/>
      <c r="H33" s="39"/>
      <c r="I33" s="165">
        <v>0.20999999999999999</v>
      </c>
      <c r="J33" s="164">
        <f>ROUND(((SUM(BE122:BE224))*I33),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ROUND((SUM(BF122:BF224)),  2)</f>
        <v>0</v>
      </c>
      <c r="G34" s="39"/>
      <c r="H34" s="39"/>
      <c r="I34" s="165">
        <v>0.14999999999999999</v>
      </c>
      <c r="J34" s="164">
        <f>ROUND(((SUM(BF122:BF224))*I34),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ROUND((SUM(BG122:BG224)),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ROUND((SUM(BH122:BH224)),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ROUND((SUM(BI122:BI224)),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303 -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963</v>
      </c>
      <c r="E99" s="197"/>
      <c r="F99" s="197"/>
      <c r="G99" s="197"/>
      <c r="H99" s="197"/>
      <c r="I99" s="197"/>
      <c r="J99" s="198">
        <f>J179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J182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265</v>
      </c>
      <c r="E101" s="197"/>
      <c r="F101" s="197"/>
      <c r="G101" s="197"/>
      <c r="H101" s="197"/>
      <c r="I101" s="197"/>
      <c r="J101" s="198">
        <f>J190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J223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místní komunikace ulice Sídliště v úseku od REPROGENu po čp. 1158 Třeboň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303 - Dešťová kanalizace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11. 9. 2025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135</v>
      </c>
      <c r="D121" s="203" t="s">
        <v>63</v>
      </c>
      <c r="E121" s="203" t="s">
        <v>59</v>
      </c>
      <c r="F121" s="203" t="s">
        <v>60</v>
      </c>
      <c r="G121" s="203" t="s">
        <v>136</v>
      </c>
      <c r="H121" s="203" t="s">
        <v>137</v>
      </c>
      <c r="I121" s="203" t="s">
        <v>138</v>
      </c>
      <c r="J121" s="203" t="s">
        <v>124</v>
      </c>
      <c r="K121" s="204" t="s">
        <v>139</v>
      </c>
      <c r="L121" s="205"/>
      <c r="M121" s="101" t="s">
        <v>1</v>
      </c>
      <c r="N121" s="102" t="s">
        <v>42</v>
      </c>
      <c r="O121" s="102" t="s">
        <v>140</v>
      </c>
      <c r="P121" s="102" t="s">
        <v>141</v>
      </c>
      <c r="Q121" s="102" t="s">
        <v>142</v>
      </c>
      <c r="R121" s="102" t="s">
        <v>143</v>
      </c>
      <c r="S121" s="102" t="s">
        <v>144</v>
      </c>
      <c r="T121" s="103" t="s">
        <v>145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146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77.893455599999996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126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77</v>
      </c>
      <c r="E123" s="214" t="s">
        <v>269</v>
      </c>
      <c r="F123" s="214" t="s">
        <v>270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P124+P179+P182+P190+P223</f>
        <v>0</v>
      </c>
      <c r="Q123" s="219"/>
      <c r="R123" s="220">
        <f>R124+R179+R182+R190+R223</f>
        <v>77.893455599999996</v>
      </c>
      <c r="S123" s="219"/>
      <c r="T123" s="221">
        <f>T124+T179+T182+T190+T223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86</v>
      </c>
      <c r="AT123" s="223" t="s">
        <v>77</v>
      </c>
      <c r="AU123" s="223" t="s">
        <v>78</v>
      </c>
      <c r="AY123" s="222" t="s">
        <v>150</v>
      </c>
      <c r="BK123" s="224">
        <f>BK124+BK179+BK182+BK190+BK223</f>
        <v>0</v>
      </c>
    </row>
    <row r="124" s="12" customFormat="1" ht="22.8" customHeight="1">
      <c r="A124" s="12"/>
      <c r="B124" s="211"/>
      <c r="C124" s="212"/>
      <c r="D124" s="213" t="s">
        <v>77</v>
      </c>
      <c r="E124" s="225" t="s">
        <v>86</v>
      </c>
      <c r="F124" s="225" t="s">
        <v>271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SUM(P125:P178)</f>
        <v>0</v>
      </c>
      <c r="Q124" s="219"/>
      <c r="R124" s="220">
        <f>SUM(R125:R178)</f>
        <v>75.974598299999997</v>
      </c>
      <c r="S124" s="219"/>
      <c r="T124" s="221">
        <f>SUM(T125:T178)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86</v>
      </c>
      <c r="AT124" s="223" t="s">
        <v>77</v>
      </c>
      <c r="AU124" s="223" t="s">
        <v>86</v>
      </c>
      <c r="AY124" s="222" t="s">
        <v>150</v>
      </c>
      <c r="BK124" s="224">
        <f>SUM(BK125:BK178)</f>
        <v>0</v>
      </c>
    </row>
    <row r="125" s="2" customFormat="1" ht="21.75" customHeight="1">
      <c r="A125" s="39"/>
      <c r="B125" s="40"/>
      <c r="C125" s="227" t="s">
        <v>86</v>
      </c>
      <c r="D125" s="227" t="s">
        <v>156</v>
      </c>
      <c r="E125" s="228" t="s">
        <v>760</v>
      </c>
      <c r="F125" s="229" t="s">
        <v>761</v>
      </c>
      <c r="G125" s="230" t="s">
        <v>762</v>
      </c>
      <c r="H125" s="231">
        <v>40</v>
      </c>
      <c r="I125" s="232"/>
      <c r="J125" s="233">
        <f>ROUND(I125*H125,2)</f>
        <v>0</v>
      </c>
      <c r="K125" s="229" t="s">
        <v>160</v>
      </c>
      <c r="L125" s="45"/>
      <c r="M125" s="234" t="s">
        <v>1</v>
      </c>
      <c r="N125" s="235" t="s">
        <v>43</v>
      </c>
      <c r="O125" s="92"/>
      <c r="P125" s="236">
        <f>O125*H125</f>
        <v>0</v>
      </c>
      <c r="Q125" s="236">
        <v>4.0000000000000003E-05</v>
      </c>
      <c r="R125" s="236">
        <f>Q125*H125</f>
        <v>0.0016000000000000001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149</v>
      </c>
      <c r="AT125" s="238" t="s">
        <v>156</v>
      </c>
      <c r="AU125" s="238" t="s">
        <v>88</v>
      </c>
      <c r="AY125" s="18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86</v>
      </c>
      <c r="BK125" s="239">
        <f>ROUND(I125*H125,2)</f>
        <v>0</v>
      </c>
      <c r="BL125" s="18" t="s">
        <v>149</v>
      </c>
      <c r="BM125" s="238" t="s">
        <v>964</v>
      </c>
    </row>
    <row r="126" s="13" customFormat="1">
      <c r="A126" s="13"/>
      <c r="B126" s="240"/>
      <c r="C126" s="241"/>
      <c r="D126" s="242" t="s">
        <v>163</v>
      </c>
      <c r="E126" s="243" t="s">
        <v>1</v>
      </c>
      <c r="F126" s="244" t="s">
        <v>1073</v>
      </c>
      <c r="G126" s="241"/>
      <c r="H126" s="243" t="s">
        <v>1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163</v>
      </c>
      <c r="AU126" s="250" t="s">
        <v>88</v>
      </c>
      <c r="AV126" s="13" t="s">
        <v>86</v>
      </c>
      <c r="AW126" s="13" t="s">
        <v>33</v>
      </c>
      <c r="AX126" s="13" t="s">
        <v>78</v>
      </c>
      <c r="AY126" s="250" t="s">
        <v>150</v>
      </c>
    </row>
    <row r="127" s="14" customFormat="1">
      <c r="A127" s="14"/>
      <c r="B127" s="251"/>
      <c r="C127" s="252"/>
      <c r="D127" s="242" t="s">
        <v>163</v>
      </c>
      <c r="E127" s="253" t="s">
        <v>1</v>
      </c>
      <c r="F127" s="254" t="s">
        <v>765</v>
      </c>
      <c r="G127" s="252"/>
      <c r="H127" s="255">
        <v>40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163</v>
      </c>
      <c r="AU127" s="261" t="s">
        <v>88</v>
      </c>
      <c r="AV127" s="14" t="s">
        <v>88</v>
      </c>
      <c r="AW127" s="14" t="s">
        <v>33</v>
      </c>
      <c r="AX127" s="14" t="s">
        <v>86</v>
      </c>
      <c r="AY127" s="261" t="s">
        <v>150</v>
      </c>
    </row>
    <row r="128" s="2" customFormat="1" ht="24.15" customHeight="1">
      <c r="A128" s="39"/>
      <c r="B128" s="40"/>
      <c r="C128" s="227" t="s">
        <v>88</v>
      </c>
      <c r="D128" s="227" t="s">
        <v>156</v>
      </c>
      <c r="E128" s="228" t="s">
        <v>766</v>
      </c>
      <c r="F128" s="229" t="s">
        <v>767</v>
      </c>
      <c r="G128" s="230" t="s">
        <v>311</v>
      </c>
      <c r="H128" s="231">
        <v>162.24000000000001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966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1074</v>
      </c>
      <c r="G129" s="252"/>
      <c r="H129" s="255">
        <v>162.24000000000001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13" customFormat="1">
      <c r="A130" s="13"/>
      <c r="B130" s="240"/>
      <c r="C130" s="241"/>
      <c r="D130" s="242" t="s">
        <v>163</v>
      </c>
      <c r="E130" s="243" t="s">
        <v>1</v>
      </c>
      <c r="F130" s="244" t="s">
        <v>770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163</v>
      </c>
      <c r="AU130" s="250" t="s">
        <v>88</v>
      </c>
      <c r="AV130" s="13" t="s">
        <v>86</v>
      </c>
      <c r="AW130" s="13" t="s">
        <v>33</v>
      </c>
      <c r="AX130" s="13" t="s">
        <v>78</v>
      </c>
      <c r="AY130" s="250" t="s">
        <v>150</v>
      </c>
    </row>
    <row r="131" s="13" customFormat="1">
      <c r="A131" s="13"/>
      <c r="B131" s="240"/>
      <c r="C131" s="241"/>
      <c r="D131" s="242" t="s">
        <v>163</v>
      </c>
      <c r="E131" s="243" t="s">
        <v>1</v>
      </c>
      <c r="F131" s="244" t="s">
        <v>771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163</v>
      </c>
      <c r="AU131" s="250" t="s">
        <v>88</v>
      </c>
      <c r="AV131" s="13" t="s">
        <v>86</v>
      </c>
      <c r="AW131" s="13" t="s">
        <v>33</v>
      </c>
      <c r="AX131" s="13" t="s">
        <v>78</v>
      </c>
      <c r="AY131" s="250" t="s">
        <v>150</v>
      </c>
    </row>
    <row r="132" s="2" customFormat="1" ht="24.15" customHeight="1">
      <c r="A132" s="39"/>
      <c r="B132" s="40"/>
      <c r="C132" s="227" t="s">
        <v>171</v>
      </c>
      <c r="D132" s="227" t="s">
        <v>156</v>
      </c>
      <c r="E132" s="228" t="s">
        <v>772</v>
      </c>
      <c r="F132" s="229" t="s">
        <v>773</v>
      </c>
      <c r="G132" s="230" t="s">
        <v>311</v>
      </c>
      <c r="H132" s="231">
        <v>8.1120000000000001</v>
      </c>
      <c r="I132" s="232"/>
      <c r="J132" s="233">
        <f>ROUND(I132*H132,2)</f>
        <v>0</v>
      </c>
      <c r="K132" s="229" t="s">
        <v>160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149</v>
      </c>
      <c r="AT132" s="238" t="s">
        <v>156</v>
      </c>
      <c r="AU132" s="238" t="s">
        <v>88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86</v>
      </c>
      <c r="BK132" s="239">
        <f>ROUND(I132*H132,2)</f>
        <v>0</v>
      </c>
      <c r="BL132" s="18" t="s">
        <v>149</v>
      </c>
      <c r="BM132" s="238" t="s">
        <v>968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969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4" customFormat="1">
      <c r="A134" s="14"/>
      <c r="B134" s="251"/>
      <c r="C134" s="252"/>
      <c r="D134" s="242" t="s">
        <v>163</v>
      </c>
      <c r="E134" s="253" t="s">
        <v>1</v>
      </c>
      <c r="F134" s="254" t="s">
        <v>1075</v>
      </c>
      <c r="G134" s="252"/>
      <c r="H134" s="255">
        <v>8.1120000000000001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163</v>
      </c>
      <c r="AU134" s="261" t="s">
        <v>88</v>
      </c>
      <c r="AV134" s="14" t="s">
        <v>88</v>
      </c>
      <c r="AW134" s="14" t="s">
        <v>33</v>
      </c>
      <c r="AX134" s="14" t="s">
        <v>86</v>
      </c>
      <c r="AY134" s="261" t="s">
        <v>150</v>
      </c>
    </row>
    <row r="135" s="2" customFormat="1" ht="21.75" customHeight="1">
      <c r="A135" s="39"/>
      <c r="B135" s="40"/>
      <c r="C135" s="227" t="s">
        <v>149</v>
      </c>
      <c r="D135" s="227" t="s">
        <v>156</v>
      </c>
      <c r="E135" s="228" t="s">
        <v>332</v>
      </c>
      <c r="F135" s="229" t="s">
        <v>333</v>
      </c>
      <c r="G135" s="230" t="s">
        <v>274</v>
      </c>
      <c r="H135" s="231">
        <v>68.569999999999993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0.00084000000000000003</v>
      </c>
      <c r="R135" s="236">
        <f>Q135*H135</f>
        <v>0.057598799999999999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1076</v>
      </c>
    </row>
    <row r="136" s="14" customFormat="1">
      <c r="A136" s="14"/>
      <c r="B136" s="251"/>
      <c r="C136" s="252"/>
      <c r="D136" s="242" t="s">
        <v>163</v>
      </c>
      <c r="E136" s="253" t="s">
        <v>1</v>
      </c>
      <c r="F136" s="254" t="s">
        <v>1077</v>
      </c>
      <c r="G136" s="252"/>
      <c r="H136" s="255">
        <v>68.569999999999993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163</v>
      </c>
      <c r="AU136" s="261" t="s">
        <v>88</v>
      </c>
      <c r="AV136" s="14" t="s">
        <v>88</v>
      </c>
      <c r="AW136" s="14" t="s">
        <v>33</v>
      </c>
      <c r="AX136" s="14" t="s">
        <v>86</v>
      </c>
      <c r="AY136" s="261" t="s">
        <v>150</v>
      </c>
    </row>
    <row r="137" s="2" customFormat="1" ht="24.15" customHeight="1">
      <c r="A137" s="39"/>
      <c r="B137" s="40"/>
      <c r="C137" s="227" t="s">
        <v>153</v>
      </c>
      <c r="D137" s="227" t="s">
        <v>156</v>
      </c>
      <c r="E137" s="228" t="s">
        <v>779</v>
      </c>
      <c r="F137" s="229" t="s">
        <v>780</v>
      </c>
      <c r="G137" s="230" t="s">
        <v>274</v>
      </c>
      <c r="H137" s="231">
        <v>260.47000000000003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0.00084999999999999995</v>
      </c>
      <c r="R137" s="236">
        <f>Q137*H137</f>
        <v>0.2213995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149</v>
      </c>
      <c r="AT137" s="238" t="s">
        <v>156</v>
      </c>
      <c r="AU137" s="238" t="s">
        <v>88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86</v>
      </c>
      <c r="BK137" s="239">
        <f>ROUND(I137*H137,2)</f>
        <v>0</v>
      </c>
      <c r="BL137" s="18" t="s">
        <v>149</v>
      </c>
      <c r="BM137" s="238" t="s">
        <v>973</v>
      </c>
    </row>
    <row r="138" s="14" customFormat="1">
      <c r="A138" s="14"/>
      <c r="B138" s="251"/>
      <c r="C138" s="252"/>
      <c r="D138" s="242" t="s">
        <v>163</v>
      </c>
      <c r="E138" s="253" t="s">
        <v>1</v>
      </c>
      <c r="F138" s="254" t="s">
        <v>1078</v>
      </c>
      <c r="G138" s="252"/>
      <c r="H138" s="255">
        <v>260.47000000000003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163</v>
      </c>
      <c r="AU138" s="261" t="s">
        <v>88</v>
      </c>
      <c r="AV138" s="14" t="s">
        <v>88</v>
      </c>
      <c r="AW138" s="14" t="s">
        <v>33</v>
      </c>
      <c r="AX138" s="14" t="s">
        <v>86</v>
      </c>
      <c r="AY138" s="261" t="s">
        <v>150</v>
      </c>
    </row>
    <row r="139" s="2" customFormat="1" ht="24.15" customHeight="1">
      <c r="A139" s="39"/>
      <c r="B139" s="40"/>
      <c r="C139" s="227" t="s">
        <v>188</v>
      </c>
      <c r="D139" s="227" t="s">
        <v>156</v>
      </c>
      <c r="E139" s="228" t="s">
        <v>336</v>
      </c>
      <c r="F139" s="229" t="s">
        <v>337</v>
      </c>
      <c r="G139" s="230" t="s">
        <v>274</v>
      </c>
      <c r="H139" s="231">
        <v>68.569999999999993</v>
      </c>
      <c r="I139" s="232"/>
      <c r="J139" s="233">
        <f>ROUND(I139*H139,2)</f>
        <v>0</v>
      </c>
      <c r="K139" s="229" t="s">
        <v>160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149</v>
      </c>
      <c r="AT139" s="238" t="s">
        <v>156</v>
      </c>
      <c r="AU139" s="238" t="s">
        <v>88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86</v>
      </c>
      <c r="BK139" s="239">
        <f>ROUND(I139*H139,2)</f>
        <v>0</v>
      </c>
      <c r="BL139" s="18" t="s">
        <v>149</v>
      </c>
      <c r="BM139" s="238" t="s">
        <v>1079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1080</v>
      </c>
      <c r="G140" s="252"/>
      <c r="H140" s="255">
        <v>68.569999999999993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193</v>
      </c>
      <c r="D141" s="227" t="s">
        <v>156</v>
      </c>
      <c r="E141" s="228" t="s">
        <v>785</v>
      </c>
      <c r="F141" s="229" t="s">
        <v>786</v>
      </c>
      <c r="G141" s="230" t="s">
        <v>274</v>
      </c>
      <c r="H141" s="231">
        <v>260.47000000000003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976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1081</v>
      </c>
      <c r="G142" s="252"/>
      <c r="H142" s="255">
        <v>260.47000000000003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197</v>
      </c>
      <c r="D143" s="227" t="s">
        <v>156</v>
      </c>
      <c r="E143" s="228" t="s">
        <v>789</v>
      </c>
      <c r="F143" s="229" t="s">
        <v>790</v>
      </c>
      <c r="G143" s="230" t="s">
        <v>311</v>
      </c>
      <c r="H143" s="231">
        <v>200.36000000000001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1082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792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1083</v>
      </c>
      <c r="G145" s="252"/>
      <c r="H145" s="255">
        <v>200.36000000000001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203</v>
      </c>
      <c r="D146" s="227" t="s">
        <v>156</v>
      </c>
      <c r="E146" s="228" t="s">
        <v>345</v>
      </c>
      <c r="F146" s="229" t="s">
        <v>346</v>
      </c>
      <c r="G146" s="230" t="s">
        <v>311</v>
      </c>
      <c r="H146" s="231">
        <v>62.060000000000002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980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1084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1085</v>
      </c>
      <c r="G148" s="252"/>
      <c r="H148" s="255">
        <v>162.24000000000001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1086</v>
      </c>
      <c r="G149" s="252"/>
      <c r="H149" s="255">
        <v>-100.18000000000001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62.060000000000002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209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620.60000000000002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983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1087</v>
      </c>
      <c r="G153" s="252"/>
      <c r="H153" s="255">
        <v>620.60000000000002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214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100.18000000000001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1088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1089</v>
      </c>
      <c r="G156" s="252"/>
      <c r="H156" s="255">
        <v>100.18000000000001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222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111.708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987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1090</v>
      </c>
      <c r="G158" s="252"/>
      <c r="H158" s="255">
        <v>111.708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229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100.18000000000001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989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1091</v>
      </c>
      <c r="G160" s="252"/>
      <c r="H160" s="255">
        <v>162.24000000000001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1092</v>
      </c>
      <c r="G161" s="252"/>
      <c r="H161" s="255">
        <v>-42.340000000000003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1093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1094</v>
      </c>
      <c r="G163" s="252"/>
      <c r="H163" s="255">
        <v>-7.2999999999999998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994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1095</v>
      </c>
      <c r="G165" s="252"/>
      <c r="H165" s="255">
        <v>-11.25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996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1096</v>
      </c>
      <c r="G167" s="252"/>
      <c r="H167" s="255">
        <v>-1.1699999999999999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78</v>
      </c>
      <c r="AY167" s="261" t="s">
        <v>150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812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5" customFormat="1">
      <c r="A169" s="15"/>
      <c r="B169" s="265"/>
      <c r="C169" s="266"/>
      <c r="D169" s="242" t="s">
        <v>163</v>
      </c>
      <c r="E169" s="267" t="s">
        <v>1</v>
      </c>
      <c r="F169" s="268" t="s">
        <v>287</v>
      </c>
      <c r="G169" s="266"/>
      <c r="H169" s="269">
        <v>100.18000000000001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5" t="s">
        <v>163</v>
      </c>
      <c r="AU169" s="275" t="s">
        <v>88</v>
      </c>
      <c r="AV169" s="15" t="s">
        <v>149</v>
      </c>
      <c r="AW169" s="15" t="s">
        <v>33</v>
      </c>
      <c r="AX169" s="15" t="s">
        <v>86</v>
      </c>
      <c r="AY169" s="275" t="s">
        <v>150</v>
      </c>
    </row>
    <row r="170" s="2" customFormat="1" ht="37.8" customHeight="1">
      <c r="A170" s="39"/>
      <c r="B170" s="40"/>
      <c r="C170" s="227" t="s">
        <v>236</v>
      </c>
      <c r="D170" s="227" t="s">
        <v>156</v>
      </c>
      <c r="E170" s="228" t="s">
        <v>397</v>
      </c>
      <c r="F170" s="229" t="s">
        <v>398</v>
      </c>
      <c r="G170" s="230" t="s">
        <v>311</v>
      </c>
      <c r="H170" s="231">
        <v>37.847000000000001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149</v>
      </c>
      <c r="AT170" s="238" t="s">
        <v>156</v>
      </c>
      <c r="AU170" s="238" t="s">
        <v>88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86</v>
      </c>
      <c r="BK170" s="239">
        <f>ROUND(I170*H170,2)</f>
        <v>0</v>
      </c>
      <c r="BL170" s="18" t="s">
        <v>149</v>
      </c>
      <c r="BM170" s="238" t="s">
        <v>998</v>
      </c>
    </row>
    <row r="171" s="13" customFormat="1">
      <c r="A171" s="13"/>
      <c r="B171" s="240"/>
      <c r="C171" s="241"/>
      <c r="D171" s="242" t="s">
        <v>163</v>
      </c>
      <c r="E171" s="243" t="s">
        <v>1</v>
      </c>
      <c r="F171" s="244" t="s">
        <v>1097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163</v>
      </c>
      <c r="AU171" s="250" t="s">
        <v>88</v>
      </c>
      <c r="AV171" s="13" t="s">
        <v>86</v>
      </c>
      <c r="AW171" s="13" t="s">
        <v>33</v>
      </c>
      <c r="AX171" s="13" t="s">
        <v>78</v>
      </c>
      <c r="AY171" s="250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1098</v>
      </c>
      <c r="G172" s="252"/>
      <c r="H172" s="255">
        <v>42.340000000000003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6" customFormat="1">
      <c r="A173" s="16"/>
      <c r="B173" s="289"/>
      <c r="C173" s="290"/>
      <c r="D173" s="242" t="s">
        <v>163</v>
      </c>
      <c r="E173" s="291" t="s">
        <v>1</v>
      </c>
      <c r="F173" s="292" t="s">
        <v>818</v>
      </c>
      <c r="G173" s="290"/>
      <c r="H173" s="293">
        <v>42.340000000000003</v>
      </c>
      <c r="I173" s="294"/>
      <c r="J173" s="290"/>
      <c r="K173" s="290"/>
      <c r="L173" s="295"/>
      <c r="M173" s="296"/>
      <c r="N173" s="297"/>
      <c r="O173" s="297"/>
      <c r="P173" s="297"/>
      <c r="Q173" s="297"/>
      <c r="R173" s="297"/>
      <c r="S173" s="297"/>
      <c r="T173" s="29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9" t="s">
        <v>163</v>
      </c>
      <c r="AU173" s="299" t="s">
        <v>88</v>
      </c>
      <c r="AV173" s="16" t="s">
        <v>171</v>
      </c>
      <c r="AW173" s="16" t="s">
        <v>33</v>
      </c>
      <c r="AX173" s="16" t="s">
        <v>78</v>
      </c>
      <c r="AY173" s="299" t="s">
        <v>150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1099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88</v>
      </c>
      <c r="AV174" s="13" t="s">
        <v>86</v>
      </c>
      <c r="AW174" s="13" t="s">
        <v>33</v>
      </c>
      <c r="AX174" s="13" t="s">
        <v>78</v>
      </c>
      <c r="AY174" s="250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1100</v>
      </c>
      <c r="G175" s="252"/>
      <c r="H175" s="255">
        <v>-4.4930000000000003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78</v>
      </c>
      <c r="AY175" s="261" t="s">
        <v>150</v>
      </c>
    </row>
    <row r="176" s="15" customFormat="1">
      <c r="A176" s="15"/>
      <c r="B176" s="265"/>
      <c r="C176" s="266"/>
      <c r="D176" s="242" t="s">
        <v>163</v>
      </c>
      <c r="E176" s="267" t="s">
        <v>1</v>
      </c>
      <c r="F176" s="268" t="s">
        <v>287</v>
      </c>
      <c r="G176" s="266"/>
      <c r="H176" s="269">
        <v>37.847000000000001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163</v>
      </c>
      <c r="AU176" s="275" t="s">
        <v>88</v>
      </c>
      <c r="AV176" s="15" t="s">
        <v>149</v>
      </c>
      <c r="AW176" s="15" t="s">
        <v>33</v>
      </c>
      <c r="AX176" s="15" t="s">
        <v>86</v>
      </c>
      <c r="AY176" s="275" t="s">
        <v>150</v>
      </c>
    </row>
    <row r="177" s="2" customFormat="1" ht="16.5" customHeight="1">
      <c r="A177" s="39"/>
      <c r="B177" s="40"/>
      <c r="C177" s="276" t="s">
        <v>8</v>
      </c>
      <c r="D177" s="276" t="s">
        <v>377</v>
      </c>
      <c r="E177" s="277" t="s">
        <v>405</v>
      </c>
      <c r="F177" s="278" t="s">
        <v>406</v>
      </c>
      <c r="G177" s="279" t="s">
        <v>363</v>
      </c>
      <c r="H177" s="280">
        <v>75.694000000000003</v>
      </c>
      <c r="I177" s="281"/>
      <c r="J177" s="282">
        <f>ROUND(I177*H177,2)</f>
        <v>0</v>
      </c>
      <c r="K177" s="278" t="s">
        <v>160</v>
      </c>
      <c r="L177" s="283"/>
      <c r="M177" s="284" t="s">
        <v>1</v>
      </c>
      <c r="N177" s="285" t="s">
        <v>43</v>
      </c>
      <c r="O177" s="92"/>
      <c r="P177" s="236">
        <f>O177*H177</f>
        <v>0</v>
      </c>
      <c r="Q177" s="236">
        <v>1</v>
      </c>
      <c r="R177" s="236">
        <f>Q177*H177</f>
        <v>75.694000000000003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197</v>
      </c>
      <c r="AT177" s="238" t="s">
        <v>377</v>
      </c>
      <c r="AU177" s="238" t="s">
        <v>88</v>
      </c>
      <c r="AY177" s="18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86</v>
      </c>
      <c r="BK177" s="239">
        <f>ROUND(I177*H177,2)</f>
        <v>0</v>
      </c>
      <c r="BL177" s="18" t="s">
        <v>149</v>
      </c>
      <c r="BM177" s="238" t="s">
        <v>1003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1101</v>
      </c>
      <c r="G178" s="252"/>
      <c r="H178" s="255">
        <v>75.694000000000003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12" customFormat="1" ht="22.8" customHeight="1">
      <c r="A179" s="12"/>
      <c r="B179" s="211"/>
      <c r="C179" s="212"/>
      <c r="D179" s="213" t="s">
        <v>77</v>
      </c>
      <c r="E179" s="225" t="s">
        <v>171</v>
      </c>
      <c r="F179" s="225" t="s">
        <v>1005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SUM(P180:P181)</f>
        <v>0</v>
      </c>
      <c r="Q179" s="219"/>
      <c r="R179" s="220">
        <f>SUM(R180:R181)</f>
        <v>0</v>
      </c>
      <c r="S179" s="219"/>
      <c r="T179" s="22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86</v>
      </c>
      <c r="AT179" s="223" t="s">
        <v>77</v>
      </c>
      <c r="AU179" s="223" t="s">
        <v>86</v>
      </c>
      <c r="AY179" s="222" t="s">
        <v>150</v>
      </c>
      <c r="BK179" s="224">
        <f>SUM(BK180:BK181)</f>
        <v>0</v>
      </c>
    </row>
    <row r="180" s="2" customFormat="1" ht="16.5" customHeight="1">
      <c r="A180" s="39"/>
      <c r="B180" s="40"/>
      <c r="C180" s="227" t="s">
        <v>248</v>
      </c>
      <c r="D180" s="227" t="s">
        <v>156</v>
      </c>
      <c r="E180" s="228" t="s">
        <v>1006</v>
      </c>
      <c r="F180" s="229" t="s">
        <v>1007</v>
      </c>
      <c r="G180" s="230" t="s">
        <v>298</v>
      </c>
      <c r="H180" s="231">
        <v>75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1008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1102</v>
      </c>
      <c r="G181" s="252"/>
      <c r="H181" s="255">
        <v>75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149</v>
      </c>
      <c r="F182" s="225" t="s">
        <v>483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SUM(P183:P189)</f>
        <v>0</v>
      </c>
      <c r="Q182" s="219"/>
      <c r="R182" s="220">
        <f>SUM(R183:R189)</f>
        <v>0</v>
      </c>
      <c r="S182" s="219"/>
      <c r="T182" s="221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86</v>
      </c>
      <c r="AT182" s="223" t="s">
        <v>77</v>
      </c>
      <c r="AU182" s="223" t="s">
        <v>86</v>
      </c>
      <c r="AY182" s="222" t="s">
        <v>150</v>
      </c>
      <c r="BK182" s="224">
        <f>SUM(BK183:BK189)</f>
        <v>0</v>
      </c>
    </row>
    <row r="183" s="2" customFormat="1" ht="16.5" customHeight="1">
      <c r="A183" s="39"/>
      <c r="B183" s="40"/>
      <c r="C183" s="227" t="s">
        <v>255</v>
      </c>
      <c r="D183" s="227" t="s">
        <v>156</v>
      </c>
      <c r="E183" s="228" t="s">
        <v>824</v>
      </c>
      <c r="F183" s="229" t="s">
        <v>825</v>
      </c>
      <c r="G183" s="230" t="s">
        <v>311</v>
      </c>
      <c r="H183" s="231">
        <v>11.25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149</v>
      </c>
      <c r="AT183" s="238" t="s">
        <v>156</v>
      </c>
      <c r="AU183" s="238" t="s">
        <v>88</v>
      </c>
      <c r="AY183" s="18" t="s">
        <v>150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86</v>
      </c>
      <c r="BK183" s="239">
        <f>ROUND(I183*H183,2)</f>
        <v>0</v>
      </c>
      <c r="BL183" s="18" t="s">
        <v>149</v>
      </c>
      <c r="BM183" s="238" t="s">
        <v>1010</v>
      </c>
    </row>
    <row r="184" s="13" customFormat="1">
      <c r="A184" s="13"/>
      <c r="B184" s="240"/>
      <c r="C184" s="241"/>
      <c r="D184" s="242" t="s">
        <v>163</v>
      </c>
      <c r="E184" s="243" t="s">
        <v>1</v>
      </c>
      <c r="F184" s="244" t="s">
        <v>827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163</v>
      </c>
      <c r="AU184" s="250" t="s">
        <v>88</v>
      </c>
      <c r="AV184" s="13" t="s">
        <v>86</v>
      </c>
      <c r="AW184" s="13" t="s">
        <v>33</v>
      </c>
      <c r="AX184" s="13" t="s">
        <v>78</v>
      </c>
      <c r="AY184" s="250" t="s">
        <v>150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828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88</v>
      </c>
      <c r="AV185" s="13" t="s">
        <v>86</v>
      </c>
      <c r="AW185" s="13" t="s">
        <v>33</v>
      </c>
      <c r="AX185" s="13" t="s">
        <v>78</v>
      </c>
      <c r="AY185" s="250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1103</v>
      </c>
      <c r="G186" s="252"/>
      <c r="H186" s="255">
        <v>11.25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86</v>
      </c>
      <c r="AY186" s="261" t="s">
        <v>150</v>
      </c>
    </row>
    <row r="187" s="2" customFormat="1" ht="21.75" customHeight="1">
      <c r="A187" s="39"/>
      <c r="B187" s="40"/>
      <c r="C187" s="227" t="s">
        <v>355</v>
      </c>
      <c r="D187" s="227" t="s">
        <v>156</v>
      </c>
      <c r="E187" s="228" t="s">
        <v>485</v>
      </c>
      <c r="F187" s="229" t="s">
        <v>486</v>
      </c>
      <c r="G187" s="230" t="s">
        <v>311</v>
      </c>
      <c r="H187" s="231">
        <v>7.2999999999999998</v>
      </c>
      <c r="I187" s="232"/>
      <c r="J187" s="233">
        <f>ROUND(I187*H187,2)</f>
        <v>0</v>
      </c>
      <c r="K187" s="229" t="s">
        <v>160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149</v>
      </c>
      <c r="AT187" s="238" t="s">
        <v>156</v>
      </c>
      <c r="AU187" s="238" t="s">
        <v>88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86</v>
      </c>
      <c r="BK187" s="239">
        <f>ROUND(I187*H187,2)</f>
        <v>0</v>
      </c>
      <c r="BL187" s="18" t="s">
        <v>149</v>
      </c>
      <c r="BM187" s="238" t="s">
        <v>1012</v>
      </c>
    </row>
    <row r="188" s="13" customFormat="1">
      <c r="A188" s="13"/>
      <c r="B188" s="240"/>
      <c r="C188" s="241"/>
      <c r="D188" s="242" t="s">
        <v>163</v>
      </c>
      <c r="E188" s="243" t="s">
        <v>1</v>
      </c>
      <c r="F188" s="244" t="s">
        <v>1104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163</v>
      </c>
      <c r="AU188" s="250" t="s">
        <v>88</v>
      </c>
      <c r="AV188" s="13" t="s">
        <v>86</v>
      </c>
      <c r="AW188" s="13" t="s">
        <v>33</v>
      </c>
      <c r="AX188" s="13" t="s">
        <v>78</v>
      </c>
      <c r="AY188" s="250" t="s">
        <v>150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1105</v>
      </c>
      <c r="G189" s="252"/>
      <c r="H189" s="255">
        <v>7.2999999999999998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86</v>
      </c>
      <c r="AY189" s="261" t="s">
        <v>150</v>
      </c>
    </row>
    <row r="190" s="12" customFormat="1" ht="22.8" customHeight="1">
      <c r="A190" s="12"/>
      <c r="B190" s="211"/>
      <c r="C190" s="212"/>
      <c r="D190" s="213" t="s">
        <v>77</v>
      </c>
      <c r="E190" s="225" t="s">
        <v>197</v>
      </c>
      <c r="F190" s="225" t="s">
        <v>558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SUM(P191:P222)</f>
        <v>0</v>
      </c>
      <c r="Q190" s="219"/>
      <c r="R190" s="220">
        <f>SUM(R191:R222)</f>
        <v>1.9188573</v>
      </c>
      <c r="S190" s="219"/>
      <c r="T190" s="221">
        <f>SUM(T191:T222)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86</v>
      </c>
      <c r="AT190" s="223" t="s">
        <v>77</v>
      </c>
      <c r="AU190" s="223" t="s">
        <v>86</v>
      </c>
      <c r="AY190" s="222" t="s">
        <v>150</v>
      </c>
      <c r="BK190" s="224">
        <f>SUM(BK191:BK222)</f>
        <v>0</v>
      </c>
    </row>
    <row r="191" s="2" customFormat="1" ht="21.75" customHeight="1">
      <c r="A191" s="39"/>
      <c r="B191" s="40"/>
      <c r="C191" s="227" t="s">
        <v>360</v>
      </c>
      <c r="D191" s="227" t="s">
        <v>156</v>
      </c>
      <c r="E191" s="228" t="s">
        <v>1106</v>
      </c>
      <c r="F191" s="229" t="s">
        <v>1107</v>
      </c>
      <c r="G191" s="230" t="s">
        <v>298</v>
      </c>
      <c r="H191" s="231">
        <v>70.620000000000005</v>
      </c>
      <c r="I191" s="232"/>
      <c r="J191" s="233">
        <f>ROUND(I191*H191,2)</f>
        <v>0</v>
      </c>
      <c r="K191" s="229" t="s">
        <v>160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2.0000000000000002E-05</v>
      </c>
      <c r="R191" s="236">
        <f>Q191*H191</f>
        <v>0.0014124000000000003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149</v>
      </c>
      <c r="AT191" s="238" t="s">
        <v>156</v>
      </c>
      <c r="AU191" s="238" t="s">
        <v>88</v>
      </c>
      <c r="AY191" s="18" t="s">
        <v>150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86</v>
      </c>
      <c r="BK191" s="239">
        <f>ROUND(I191*H191,2)</f>
        <v>0</v>
      </c>
      <c r="BL191" s="18" t="s">
        <v>149</v>
      </c>
      <c r="BM191" s="238" t="s">
        <v>1108</v>
      </c>
    </row>
    <row r="192" s="14" customFormat="1">
      <c r="A192" s="14"/>
      <c r="B192" s="251"/>
      <c r="C192" s="252"/>
      <c r="D192" s="242" t="s">
        <v>163</v>
      </c>
      <c r="E192" s="253" t="s">
        <v>1</v>
      </c>
      <c r="F192" s="254" t="s">
        <v>1109</v>
      </c>
      <c r="G192" s="252"/>
      <c r="H192" s="255">
        <v>73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163</v>
      </c>
      <c r="AU192" s="261" t="s">
        <v>88</v>
      </c>
      <c r="AV192" s="14" t="s">
        <v>88</v>
      </c>
      <c r="AW192" s="14" t="s">
        <v>33</v>
      </c>
      <c r="AX192" s="14" t="s">
        <v>78</v>
      </c>
      <c r="AY192" s="261" t="s">
        <v>150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1110</v>
      </c>
      <c r="G193" s="252"/>
      <c r="H193" s="255">
        <v>-2.3799999999999999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78</v>
      </c>
      <c r="AY193" s="261" t="s">
        <v>150</v>
      </c>
    </row>
    <row r="194" s="15" customFormat="1">
      <c r="A194" s="15"/>
      <c r="B194" s="265"/>
      <c r="C194" s="266"/>
      <c r="D194" s="242" t="s">
        <v>163</v>
      </c>
      <c r="E194" s="267" t="s">
        <v>1</v>
      </c>
      <c r="F194" s="268" t="s">
        <v>287</v>
      </c>
      <c r="G194" s="266"/>
      <c r="H194" s="269">
        <v>70.620000000000005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163</v>
      </c>
      <c r="AU194" s="275" t="s">
        <v>88</v>
      </c>
      <c r="AV194" s="15" t="s">
        <v>149</v>
      </c>
      <c r="AW194" s="15" t="s">
        <v>33</v>
      </c>
      <c r="AX194" s="15" t="s">
        <v>86</v>
      </c>
      <c r="AY194" s="275" t="s">
        <v>150</v>
      </c>
    </row>
    <row r="195" s="2" customFormat="1" ht="16.5" customHeight="1">
      <c r="A195" s="39"/>
      <c r="B195" s="40"/>
      <c r="C195" s="276" t="s">
        <v>366</v>
      </c>
      <c r="D195" s="276" t="s">
        <v>377</v>
      </c>
      <c r="E195" s="277" t="s">
        <v>1111</v>
      </c>
      <c r="F195" s="278" t="s">
        <v>1112</v>
      </c>
      <c r="G195" s="279" t="s">
        <v>298</v>
      </c>
      <c r="H195" s="280">
        <v>71.679000000000002</v>
      </c>
      <c r="I195" s="281"/>
      <c r="J195" s="282">
        <f>ROUND(I195*H195,2)</f>
        <v>0</v>
      </c>
      <c r="K195" s="278" t="s">
        <v>160</v>
      </c>
      <c r="L195" s="283"/>
      <c r="M195" s="284" t="s">
        <v>1</v>
      </c>
      <c r="N195" s="285" t="s">
        <v>43</v>
      </c>
      <c r="O195" s="92"/>
      <c r="P195" s="236">
        <f>O195*H195</f>
        <v>0</v>
      </c>
      <c r="Q195" s="236">
        <v>0.0030999999999999999</v>
      </c>
      <c r="R195" s="236">
        <f>Q195*H195</f>
        <v>0.22220490000000001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197</v>
      </c>
      <c r="AT195" s="238" t="s">
        <v>377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1113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1114</v>
      </c>
      <c r="G196" s="252"/>
      <c r="H196" s="255">
        <v>70.620000000000005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13" customFormat="1">
      <c r="A197" s="13"/>
      <c r="B197" s="240"/>
      <c r="C197" s="241"/>
      <c r="D197" s="242" t="s">
        <v>163</v>
      </c>
      <c r="E197" s="243" t="s">
        <v>1</v>
      </c>
      <c r="F197" s="244" t="s">
        <v>855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163</v>
      </c>
      <c r="AU197" s="250" t="s">
        <v>88</v>
      </c>
      <c r="AV197" s="13" t="s">
        <v>86</v>
      </c>
      <c r="AW197" s="13" t="s">
        <v>33</v>
      </c>
      <c r="AX197" s="13" t="s">
        <v>78</v>
      </c>
      <c r="AY197" s="250" t="s">
        <v>150</v>
      </c>
    </row>
    <row r="198" s="14" customFormat="1">
      <c r="A198" s="14"/>
      <c r="B198" s="251"/>
      <c r="C198" s="252"/>
      <c r="D198" s="242" t="s">
        <v>163</v>
      </c>
      <c r="E198" s="252"/>
      <c r="F198" s="254" t="s">
        <v>1115</v>
      </c>
      <c r="G198" s="252"/>
      <c r="H198" s="255">
        <v>71.679000000000002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4</v>
      </c>
      <c r="AX198" s="14" t="s">
        <v>86</v>
      </c>
      <c r="AY198" s="261" t="s">
        <v>150</v>
      </c>
    </row>
    <row r="199" s="2" customFormat="1" ht="24.15" customHeight="1">
      <c r="A199" s="39"/>
      <c r="B199" s="40"/>
      <c r="C199" s="227" t="s">
        <v>7</v>
      </c>
      <c r="D199" s="227" t="s">
        <v>156</v>
      </c>
      <c r="E199" s="228" t="s">
        <v>1116</v>
      </c>
      <c r="F199" s="229" t="s">
        <v>1117</v>
      </c>
      <c r="G199" s="230" t="s">
        <v>455</v>
      </c>
      <c r="H199" s="231">
        <v>7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0.00010000000000000001</v>
      </c>
      <c r="R199" s="236">
        <f>Q199*H199</f>
        <v>0.00069999999999999999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149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1118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1119</v>
      </c>
      <c r="G200" s="252"/>
      <c r="H200" s="255">
        <v>6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78</v>
      </c>
      <c r="AY200" s="261" t="s">
        <v>150</v>
      </c>
    </row>
    <row r="201" s="14" customFormat="1">
      <c r="A201" s="14"/>
      <c r="B201" s="251"/>
      <c r="C201" s="252"/>
      <c r="D201" s="242" t="s">
        <v>163</v>
      </c>
      <c r="E201" s="253" t="s">
        <v>1</v>
      </c>
      <c r="F201" s="254" t="s">
        <v>1120</v>
      </c>
      <c r="G201" s="252"/>
      <c r="H201" s="255">
        <v>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163</v>
      </c>
      <c r="AU201" s="261" t="s">
        <v>88</v>
      </c>
      <c r="AV201" s="14" t="s">
        <v>88</v>
      </c>
      <c r="AW201" s="14" t="s">
        <v>33</v>
      </c>
      <c r="AX201" s="14" t="s">
        <v>78</v>
      </c>
      <c r="AY201" s="261" t="s">
        <v>150</v>
      </c>
    </row>
    <row r="202" s="15" customFormat="1">
      <c r="A202" s="15"/>
      <c r="B202" s="265"/>
      <c r="C202" s="266"/>
      <c r="D202" s="242" t="s">
        <v>163</v>
      </c>
      <c r="E202" s="267" t="s">
        <v>1</v>
      </c>
      <c r="F202" s="268" t="s">
        <v>287</v>
      </c>
      <c r="G202" s="266"/>
      <c r="H202" s="269">
        <v>7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5" t="s">
        <v>163</v>
      </c>
      <c r="AU202" s="275" t="s">
        <v>88</v>
      </c>
      <c r="AV202" s="15" t="s">
        <v>149</v>
      </c>
      <c r="AW202" s="15" t="s">
        <v>33</v>
      </c>
      <c r="AX202" s="15" t="s">
        <v>86</v>
      </c>
      <c r="AY202" s="275" t="s">
        <v>150</v>
      </c>
    </row>
    <row r="203" s="2" customFormat="1" ht="16.5" customHeight="1">
      <c r="A203" s="39"/>
      <c r="B203" s="40"/>
      <c r="C203" s="276" t="s">
        <v>376</v>
      </c>
      <c r="D203" s="276" t="s">
        <v>377</v>
      </c>
      <c r="E203" s="277" t="s">
        <v>1121</v>
      </c>
      <c r="F203" s="278" t="s">
        <v>1122</v>
      </c>
      <c r="G203" s="279" t="s">
        <v>455</v>
      </c>
      <c r="H203" s="280">
        <v>6</v>
      </c>
      <c r="I203" s="281"/>
      <c r="J203" s="282">
        <f>ROUND(I203*H203,2)</f>
        <v>0</v>
      </c>
      <c r="K203" s="278" t="s">
        <v>160</v>
      </c>
      <c r="L203" s="283"/>
      <c r="M203" s="284" t="s">
        <v>1</v>
      </c>
      <c r="N203" s="285" t="s">
        <v>43</v>
      </c>
      <c r="O203" s="92"/>
      <c r="P203" s="236">
        <f>O203*H203</f>
        <v>0</v>
      </c>
      <c r="Q203" s="236">
        <v>0.0038999999999999998</v>
      </c>
      <c r="R203" s="236">
        <f>Q203*H203</f>
        <v>0.023399999999999997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197</v>
      </c>
      <c r="AT203" s="238" t="s">
        <v>377</v>
      </c>
      <c r="AU203" s="238" t="s">
        <v>88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86</v>
      </c>
      <c r="BK203" s="239">
        <f>ROUND(I203*H203,2)</f>
        <v>0</v>
      </c>
      <c r="BL203" s="18" t="s">
        <v>149</v>
      </c>
      <c r="BM203" s="238" t="s">
        <v>1123</v>
      </c>
    </row>
    <row r="204" s="14" customFormat="1">
      <c r="A204" s="14"/>
      <c r="B204" s="251"/>
      <c r="C204" s="252"/>
      <c r="D204" s="242" t="s">
        <v>163</v>
      </c>
      <c r="E204" s="253" t="s">
        <v>1</v>
      </c>
      <c r="F204" s="254" t="s">
        <v>1124</v>
      </c>
      <c r="G204" s="252"/>
      <c r="H204" s="255">
        <v>6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163</v>
      </c>
      <c r="AU204" s="261" t="s">
        <v>88</v>
      </c>
      <c r="AV204" s="14" t="s">
        <v>88</v>
      </c>
      <c r="AW204" s="14" t="s">
        <v>33</v>
      </c>
      <c r="AX204" s="14" t="s">
        <v>86</v>
      </c>
      <c r="AY204" s="261" t="s">
        <v>150</v>
      </c>
    </row>
    <row r="205" s="2" customFormat="1" ht="16.5" customHeight="1">
      <c r="A205" s="39"/>
      <c r="B205" s="40"/>
      <c r="C205" s="276" t="s">
        <v>385</v>
      </c>
      <c r="D205" s="276" t="s">
        <v>377</v>
      </c>
      <c r="E205" s="277" t="s">
        <v>1125</v>
      </c>
      <c r="F205" s="278" t="s">
        <v>1126</v>
      </c>
      <c r="G205" s="279" t="s">
        <v>455</v>
      </c>
      <c r="H205" s="280">
        <v>1</v>
      </c>
      <c r="I205" s="281"/>
      <c r="J205" s="282">
        <f>ROUND(I205*H205,2)</f>
        <v>0</v>
      </c>
      <c r="K205" s="278" t="s">
        <v>160</v>
      </c>
      <c r="L205" s="283"/>
      <c r="M205" s="284" t="s">
        <v>1</v>
      </c>
      <c r="N205" s="285" t="s">
        <v>43</v>
      </c>
      <c r="O205" s="92"/>
      <c r="P205" s="236">
        <f>O205*H205</f>
        <v>0</v>
      </c>
      <c r="Q205" s="236">
        <v>0.0043</v>
      </c>
      <c r="R205" s="236">
        <f>Q205*H205</f>
        <v>0.0043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197</v>
      </c>
      <c r="AT205" s="238" t="s">
        <v>377</v>
      </c>
      <c r="AU205" s="238" t="s">
        <v>88</v>
      </c>
      <c r="AY205" s="18" t="s">
        <v>150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86</v>
      </c>
      <c r="BK205" s="239">
        <f>ROUND(I205*H205,2)</f>
        <v>0</v>
      </c>
      <c r="BL205" s="18" t="s">
        <v>149</v>
      </c>
      <c r="BM205" s="238" t="s">
        <v>1127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580</v>
      </c>
      <c r="G206" s="252"/>
      <c r="H206" s="255">
        <v>1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2" customFormat="1" ht="16.5" customHeight="1">
      <c r="A207" s="39"/>
      <c r="B207" s="40"/>
      <c r="C207" s="227" t="s">
        <v>396</v>
      </c>
      <c r="D207" s="227" t="s">
        <v>156</v>
      </c>
      <c r="E207" s="228" t="s">
        <v>1128</v>
      </c>
      <c r="F207" s="229" t="s">
        <v>1129</v>
      </c>
      <c r="G207" s="230" t="s">
        <v>1041</v>
      </c>
      <c r="H207" s="231">
        <v>3</v>
      </c>
      <c r="I207" s="232"/>
      <c r="J207" s="233">
        <f>ROUND(I207*H207,2)</f>
        <v>0</v>
      </c>
      <c r="K207" s="229" t="s">
        <v>160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0.00031</v>
      </c>
      <c r="R207" s="236">
        <f>Q207*H207</f>
        <v>0.00093000000000000005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149</v>
      </c>
      <c r="AT207" s="238" t="s">
        <v>156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149</v>
      </c>
      <c r="BM207" s="238" t="s">
        <v>1130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1043</v>
      </c>
      <c r="G208" s="252"/>
      <c r="H208" s="255">
        <v>3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2" customFormat="1" ht="24.15" customHeight="1">
      <c r="A209" s="39"/>
      <c r="B209" s="40"/>
      <c r="C209" s="227" t="s">
        <v>404</v>
      </c>
      <c r="D209" s="227" t="s">
        <v>156</v>
      </c>
      <c r="E209" s="228" t="s">
        <v>1044</v>
      </c>
      <c r="F209" s="229" t="s">
        <v>1045</v>
      </c>
      <c r="G209" s="230" t="s">
        <v>455</v>
      </c>
      <c r="H209" s="231">
        <v>1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0.10921</v>
      </c>
      <c r="R209" s="236">
        <f>Q209*H209</f>
        <v>0.10921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1131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1132</v>
      </c>
      <c r="G210" s="252"/>
      <c r="H210" s="255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24.15" customHeight="1">
      <c r="A211" s="39"/>
      <c r="B211" s="40"/>
      <c r="C211" s="227" t="s">
        <v>409</v>
      </c>
      <c r="D211" s="227" t="s">
        <v>156</v>
      </c>
      <c r="E211" s="228" t="s">
        <v>1048</v>
      </c>
      <c r="F211" s="229" t="s">
        <v>1049</v>
      </c>
      <c r="G211" s="230" t="s">
        <v>455</v>
      </c>
      <c r="H211" s="231">
        <v>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0.10833</v>
      </c>
      <c r="R211" s="236">
        <f>Q211*H211</f>
        <v>0.10833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1133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1134</v>
      </c>
      <c r="G212" s="252"/>
      <c r="H212" s="255">
        <v>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86</v>
      </c>
      <c r="AY212" s="261" t="s">
        <v>150</v>
      </c>
    </row>
    <row r="213" s="2" customFormat="1" ht="24.15" customHeight="1">
      <c r="A213" s="39"/>
      <c r="B213" s="40"/>
      <c r="C213" s="227" t="s">
        <v>414</v>
      </c>
      <c r="D213" s="227" t="s">
        <v>156</v>
      </c>
      <c r="E213" s="228" t="s">
        <v>1052</v>
      </c>
      <c r="F213" s="229" t="s">
        <v>1053</v>
      </c>
      <c r="G213" s="230" t="s">
        <v>455</v>
      </c>
      <c r="H213" s="231">
        <v>1</v>
      </c>
      <c r="I213" s="232"/>
      <c r="J213" s="233">
        <f>ROUND(I213*H213,2)</f>
        <v>0</v>
      </c>
      <c r="K213" s="229" t="s">
        <v>160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0.11217000000000001</v>
      </c>
      <c r="R213" s="236">
        <f>Q213*H213</f>
        <v>0.11217000000000001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149</v>
      </c>
      <c r="AT213" s="238" t="s">
        <v>156</v>
      </c>
      <c r="AU213" s="238" t="s">
        <v>88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86</v>
      </c>
      <c r="BK213" s="239">
        <f>ROUND(I213*H213,2)</f>
        <v>0</v>
      </c>
      <c r="BL213" s="18" t="s">
        <v>149</v>
      </c>
      <c r="BM213" s="238" t="s">
        <v>1135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1136</v>
      </c>
      <c r="G214" s="252"/>
      <c r="H214" s="255">
        <v>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86</v>
      </c>
      <c r="AY214" s="261" t="s">
        <v>150</v>
      </c>
    </row>
    <row r="215" s="2" customFormat="1" ht="24.15" customHeight="1">
      <c r="A215" s="39"/>
      <c r="B215" s="40"/>
      <c r="C215" s="227" t="s">
        <v>419</v>
      </c>
      <c r="D215" s="227" t="s">
        <v>156</v>
      </c>
      <c r="E215" s="228" t="s">
        <v>1056</v>
      </c>
      <c r="F215" s="229" t="s">
        <v>1057</v>
      </c>
      <c r="G215" s="230" t="s">
        <v>455</v>
      </c>
      <c r="H215" s="231">
        <v>3</v>
      </c>
      <c r="I215" s="232"/>
      <c r="J215" s="233">
        <f>ROUND(I215*H215,2)</f>
        <v>0</v>
      </c>
      <c r="K215" s="229" t="s">
        <v>160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0.024240000000000001</v>
      </c>
      <c r="R215" s="236">
        <f>Q215*H215</f>
        <v>0.072720000000000007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149</v>
      </c>
      <c r="AT215" s="238" t="s">
        <v>156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149</v>
      </c>
      <c r="BM215" s="238" t="s">
        <v>1137</v>
      </c>
    </row>
    <row r="216" s="14" customFormat="1">
      <c r="A216" s="14"/>
      <c r="B216" s="251"/>
      <c r="C216" s="252"/>
      <c r="D216" s="242" t="s">
        <v>163</v>
      </c>
      <c r="E216" s="253" t="s">
        <v>1</v>
      </c>
      <c r="F216" s="254" t="s">
        <v>1066</v>
      </c>
      <c r="G216" s="252"/>
      <c r="H216" s="255">
        <v>3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163</v>
      </c>
      <c r="AU216" s="261" t="s">
        <v>88</v>
      </c>
      <c r="AV216" s="14" t="s">
        <v>88</v>
      </c>
      <c r="AW216" s="14" t="s">
        <v>33</v>
      </c>
      <c r="AX216" s="14" t="s">
        <v>86</v>
      </c>
      <c r="AY216" s="261" t="s">
        <v>150</v>
      </c>
    </row>
    <row r="217" s="2" customFormat="1" ht="24.15" customHeight="1">
      <c r="A217" s="39"/>
      <c r="B217" s="40"/>
      <c r="C217" s="227" t="s">
        <v>424</v>
      </c>
      <c r="D217" s="227" t="s">
        <v>156</v>
      </c>
      <c r="E217" s="228" t="s">
        <v>1063</v>
      </c>
      <c r="F217" s="229" t="s">
        <v>1064</v>
      </c>
      <c r="G217" s="230" t="s">
        <v>455</v>
      </c>
      <c r="H217" s="231">
        <v>3</v>
      </c>
      <c r="I217" s="232"/>
      <c r="J217" s="233">
        <f>ROUND(I217*H217,2)</f>
        <v>0</v>
      </c>
      <c r="K217" s="229" t="s">
        <v>160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149</v>
      </c>
      <c r="AT217" s="238" t="s">
        <v>156</v>
      </c>
      <c r="AU217" s="238" t="s">
        <v>88</v>
      </c>
      <c r="AY217" s="18" t="s">
        <v>150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86</v>
      </c>
      <c r="BK217" s="239">
        <f>ROUND(I217*H217,2)</f>
        <v>0</v>
      </c>
      <c r="BL217" s="18" t="s">
        <v>149</v>
      </c>
      <c r="BM217" s="238" t="s">
        <v>1138</v>
      </c>
    </row>
    <row r="218" s="14" customFormat="1">
      <c r="A218" s="14"/>
      <c r="B218" s="251"/>
      <c r="C218" s="252"/>
      <c r="D218" s="242" t="s">
        <v>163</v>
      </c>
      <c r="E218" s="253" t="s">
        <v>1</v>
      </c>
      <c r="F218" s="254" t="s">
        <v>1066</v>
      </c>
      <c r="G218" s="252"/>
      <c r="H218" s="255">
        <v>3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163</v>
      </c>
      <c r="AU218" s="261" t="s">
        <v>88</v>
      </c>
      <c r="AV218" s="14" t="s">
        <v>88</v>
      </c>
      <c r="AW218" s="14" t="s">
        <v>33</v>
      </c>
      <c r="AX218" s="14" t="s">
        <v>86</v>
      </c>
      <c r="AY218" s="261" t="s">
        <v>150</v>
      </c>
    </row>
    <row r="219" s="2" customFormat="1" ht="24.15" customHeight="1">
      <c r="A219" s="39"/>
      <c r="B219" s="40"/>
      <c r="C219" s="227" t="s">
        <v>429</v>
      </c>
      <c r="D219" s="227" t="s">
        <v>156</v>
      </c>
      <c r="E219" s="228" t="s">
        <v>1067</v>
      </c>
      <c r="F219" s="229" t="s">
        <v>1068</v>
      </c>
      <c r="G219" s="230" t="s">
        <v>455</v>
      </c>
      <c r="H219" s="231">
        <v>3</v>
      </c>
      <c r="I219" s="232"/>
      <c r="J219" s="233">
        <f>ROUND(I219*H219,2)</f>
        <v>0</v>
      </c>
      <c r="K219" s="229" t="s">
        <v>160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0.42115999999999998</v>
      </c>
      <c r="R219" s="236">
        <f>Q219*H219</f>
        <v>1.2634799999999999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149</v>
      </c>
      <c r="AT219" s="238" t="s">
        <v>156</v>
      </c>
      <c r="AU219" s="238" t="s">
        <v>88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86</v>
      </c>
      <c r="BK219" s="239">
        <f>ROUND(I219*H219,2)</f>
        <v>0</v>
      </c>
      <c r="BL219" s="18" t="s">
        <v>149</v>
      </c>
      <c r="BM219" s="238" t="s">
        <v>1139</v>
      </c>
    </row>
    <row r="220" s="14" customFormat="1">
      <c r="A220" s="14"/>
      <c r="B220" s="251"/>
      <c r="C220" s="252"/>
      <c r="D220" s="242" t="s">
        <v>163</v>
      </c>
      <c r="E220" s="253" t="s">
        <v>1</v>
      </c>
      <c r="F220" s="254" t="s">
        <v>1066</v>
      </c>
      <c r="G220" s="252"/>
      <c r="H220" s="255">
        <v>3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163</v>
      </c>
      <c r="AU220" s="261" t="s">
        <v>88</v>
      </c>
      <c r="AV220" s="14" t="s">
        <v>88</v>
      </c>
      <c r="AW220" s="14" t="s">
        <v>33</v>
      </c>
      <c r="AX220" s="14" t="s">
        <v>86</v>
      </c>
      <c r="AY220" s="261" t="s">
        <v>150</v>
      </c>
    </row>
    <row r="221" s="13" customFormat="1">
      <c r="A221" s="13"/>
      <c r="B221" s="240"/>
      <c r="C221" s="241"/>
      <c r="D221" s="242" t="s">
        <v>163</v>
      </c>
      <c r="E221" s="243" t="s">
        <v>1</v>
      </c>
      <c r="F221" s="244" t="s">
        <v>1070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163</v>
      </c>
      <c r="AU221" s="250" t="s">
        <v>88</v>
      </c>
      <c r="AV221" s="13" t="s">
        <v>86</v>
      </c>
      <c r="AW221" s="13" t="s">
        <v>33</v>
      </c>
      <c r="AX221" s="13" t="s">
        <v>78</v>
      </c>
      <c r="AY221" s="250" t="s">
        <v>150</v>
      </c>
    </row>
    <row r="222" s="13" customFormat="1">
      <c r="A222" s="13"/>
      <c r="B222" s="240"/>
      <c r="C222" s="241"/>
      <c r="D222" s="242" t="s">
        <v>163</v>
      </c>
      <c r="E222" s="243" t="s">
        <v>1</v>
      </c>
      <c r="F222" s="244" t="s">
        <v>1071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163</v>
      </c>
      <c r="AU222" s="250" t="s">
        <v>88</v>
      </c>
      <c r="AV222" s="13" t="s">
        <v>86</v>
      </c>
      <c r="AW222" s="13" t="s">
        <v>33</v>
      </c>
      <c r="AX222" s="13" t="s">
        <v>78</v>
      </c>
      <c r="AY222" s="250" t="s">
        <v>150</v>
      </c>
    </row>
    <row r="223" s="12" customFormat="1" ht="22.8" customHeight="1">
      <c r="A223" s="12"/>
      <c r="B223" s="211"/>
      <c r="C223" s="212"/>
      <c r="D223" s="213" t="s">
        <v>77</v>
      </c>
      <c r="E223" s="225" t="s">
        <v>744</v>
      </c>
      <c r="F223" s="225" t="s">
        <v>745</v>
      </c>
      <c r="G223" s="212"/>
      <c r="H223" s="212"/>
      <c r="I223" s="215"/>
      <c r="J223" s="226">
        <f>BK223</f>
        <v>0</v>
      </c>
      <c r="K223" s="212"/>
      <c r="L223" s="217"/>
      <c r="M223" s="218"/>
      <c r="N223" s="219"/>
      <c r="O223" s="219"/>
      <c r="P223" s="220">
        <f>P224</f>
        <v>0</v>
      </c>
      <c r="Q223" s="219"/>
      <c r="R223" s="220">
        <f>R224</f>
        <v>0</v>
      </c>
      <c r="S223" s="219"/>
      <c r="T223" s="221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86</v>
      </c>
      <c r="AT223" s="223" t="s">
        <v>77</v>
      </c>
      <c r="AU223" s="223" t="s">
        <v>86</v>
      </c>
      <c r="AY223" s="222" t="s">
        <v>150</v>
      </c>
      <c r="BK223" s="224">
        <f>BK224</f>
        <v>0</v>
      </c>
    </row>
    <row r="224" s="2" customFormat="1" ht="24.15" customHeight="1">
      <c r="A224" s="39"/>
      <c r="B224" s="40"/>
      <c r="C224" s="227" t="s">
        <v>434</v>
      </c>
      <c r="D224" s="227" t="s">
        <v>156</v>
      </c>
      <c r="E224" s="228" t="s">
        <v>959</v>
      </c>
      <c r="F224" s="229" t="s">
        <v>960</v>
      </c>
      <c r="G224" s="230" t="s">
        <v>363</v>
      </c>
      <c r="H224" s="231">
        <v>77.893000000000001</v>
      </c>
      <c r="I224" s="232"/>
      <c r="J224" s="233">
        <f>ROUND(I224*H224,2)</f>
        <v>0</v>
      </c>
      <c r="K224" s="229" t="s">
        <v>160</v>
      </c>
      <c r="L224" s="45"/>
      <c r="M224" s="300" t="s">
        <v>1</v>
      </c>
      <c r="N224" s="301" t="s">
        <v>43</v>
      </c>
      <c r="O224" s="302"/>
      <c r="P224" s="303">
        <f>O224*H224</f>
        <v>0</v>
      </c>
      <c r="Q224" s="303">
        <v>0</v>
      </c>
      <c r="R224" s="303">
        <f>Q224*H224</f>
        <v>0</v>
      </c>
      <c r="S224" s="303">
        <v>0</v>
      </c>
      <c r="T224" s="30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149</v>
      </c>
      <c r="AT224" s="238" t="s">
        <v>156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961</v>
      </c>
    </row>
    <row r="225" s="2" customFormat="1" ht="6.96" customHeight="1">
      <c r="A225" s="39"/>
      <c r="B225" s="67"/>
      <c r="C225" s="68"/>
      <c r="D225" s="68"/>
      <c r="E225" s="68"/>
      <c r="F225" s="68"/>
      <c r="G225" s="68"/>
      <c r="H225" s="68"/>
      <c r="I225" s="68"/>
      <c r="J225" s="68"/>
      <c r="K225" s="68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jnQgt85/TmBmby+Pm0YDmDRqkawwRkd4HVBKndLGQg46ly3w23/Y8wkyGu6kh1d1m0Kgr1F/Yf2/AvLyMmjk/w==" hashValue="VhjzxuOj5qM5Z14I5ROEttHBwLBM3B6kz3/QhA+aIUxXKYxVRJHWQPGSI9aCD8xzH8D9VQa87M6B+DTwpnT/zw==" algorithmName="SHA-512" password="CC35"/>
  <autoFilter ref="C121:K22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1140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ROUND((SUM(BE125:BE214)),  2)</f>
        <v>0</v>
      </c>
      <c r="G35" s="39"/>
      <c r="H35" s="39"/>
      <c r="I35" s="165">
        <v>0.20999999999999999</v>
      </c>
      <c r="J35" s="164">
        <f>ROUND(((SUM(BE125:BE214))*I35),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ROUND((SUM(BF125:BF214)),  2)</f>
        <v>0</v>
      </c>
      <c r="G36" s="39"/>
      <c r="H36" s="39"/>
      <c r="I36" s="165">
        <v>0.14999999999999999</v>
      </c>
      <c r="J36" s="164">
        <f>ROUND(((SUM(BF125:BF214))*I36),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ROUND((SUM(BG125:BG214)),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ROUND((SUM(BH125:BH214)),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ROUND((SUM(BI125:BI214)),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304a - Vodovodní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J171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J179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J213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1140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304a - Vodovodní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18.834929469999999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P127+P171+P179+P213</f>
        <v>0</v>
      </c>
      <c r="Q126" s="219"/>
      <c r="R126" s="220">
        <f>R127+R171+R179+R213</f>
        <v>18.834929469999999</v>
      </c>
      <c r="S126" s="219"/>
      <c r="T126" s="221">
        <f>T127+T171+T179+T213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BK127+BK171+BK179+BK213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SUM(P128:P170)</f>
        <v>0</v>
      </c>
      <c r="Q127" s="219"/>
      <c r="R127" s="220">
        <f>SUM(R128:R170)</f>
        <v>18.413078799999997</v>
      </c>
      <c r="S127" s="219"/>
      <c r="T127" s="221">
        <f>SUM(T128:T170)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SUM(BK128:BK170)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1143</v>
      </c>
      <c r="F128" s="229" t="s">
        <v>1144</v>
      </c>
      <c r="G128" s="230" t="s">
        <v>762</v>
      </c>
      <c r="H128" s="231">
        <v>24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1145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764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1146</v>
      </c>
      <c r="G130" s="252"/>
      <c r="H130" s="255">
        <v>24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1147</v>
      </c>
      <c r="F131" s="229" t="s">
        <v>1148</v>
      </c>
      <c r="G131" s="230" t="s">
        <v>311</v>
      </c>
      <c r="H131" s="231">
        <v>43.030000000000001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1149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1150</v>
      </c>
      <c r="G132" s="252"/>
      <c r="H132" s="255">
        <v>43.030000000000001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770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1151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772</v>
      </c>
      <c r="F135" s="229" t="s">
        <v>773</v>
      </c>
      <c r="G135" s="230" t="s">
        <v>311</v>
      </c>
      <c r="H135" s="231">
        <v>12.909000000000001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1152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1153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1154</v>
      </c>
      <c r="G137" s="252"/>
      <c r="H137" s="255">
        <v>12.909000000000001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1.75" customHeight="1">
      <c r="A138" s="39"/>
      <c r="B138" s="40"/>
      <c r="C138" s="227" t="s">
        <v>149</v>
      </c>
      <c r="D138" s="227" t="s">
        <v>156</v>
      </c>
      <c r="E138" s="228" t="s">
        <v>332</v>
      </c>
      <c r="F138" s="229" t="s">
        <v>333</v>
      </c>
      <c r="G138" s="230" t="s">
        <v>274</v>
      </c>
      <c r="H138" s="231">
        <v>107.56999999999999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0.00084000000000000003</v>
      </c>
      <c r="R138" s="236">
        <f>Q138*H138</f>
        <v>0.090358800000000003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1155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1156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1157</v>
      </c>
      <c r="G140" s="252"/>
      <c r="H140" s="255">
        <v>107.56999999999999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336</v>
      </c>
      <c r="F141" s="229" t="s">
        <v>337</v>
      </c>
      <c r="G141" s="230" t="s">
        <v>274</v>
      </c>
      <c r="H141" s="231">
        <v>107.56999999999999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1158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1159</v>
      </c>
      <c r="G142" s="252"/>
      <c r="H142" s="255">
        <v>107.56999999999999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789</v>
      </c>
      <c r="F143" s="229" t="s">
        <v>790</v>
      </c>
      <c r="G143" s="230" t="s">
        <v>311</v>
      </c>
      <c r="H143" s="231">
        <v>53.857999999999997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1160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792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1161</v>
      </c>
      <c r="G145" s="252"/>
      <c r="H145" s="255">
        <v>53.857999999999997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345</v>
      </c>
      <c r="F146" s="229" t="s">
        <v>346</v>
      </c>
      <c r="G146" s="230" t="s">
        <v>311</v>
      </c>
      <c r="H146" s="231">
        <v>16.100999999999999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1162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349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1163</v>
      </c>
      <c r="G148" s="252"/>
      <c r="H148" s="255">
        <v>43.030000000000001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1164</v>
      </c>
      <c r="G149" s="252"/>
      <c r="H149" s="255">
        <v>-26.928999999999998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16.100999999999999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161.00999999999999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1165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1166</v>
      </c>
      <c r="G153" s="252"/>
      <c r="H153" s="255">
        <v>161.00999999999999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26.928999999999998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1167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1168</v>
      </c>
      <c r="G156" s="252"/>
      <c r="H156" s="255">
        <v>26.928999999999998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28.981999999999999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1169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1170</v>
      </c>
      <c r="G158" s="252"/>
      <c r="H158" s="255">
        <v>28.981999999999999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26.928999999999998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1171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1172</v>
      </c>
      <c r="G160" s="252"/>
      <c r="H160" s="255">
        <v>43.030000000000001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1173</v>
      </c>
      <c r="G161" s="252"/>
      <c r="H161" s="255">
        <v>-9.1609999999999996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1174</v>
      </c>
      <c r="G162" s="252"/>
      <c r="H162" s="255">
        <v>-2.7759999999999998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78</v>
      </c>
      <c r="AY162" s="261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1175</v>
      </c>
      <c r="G163" s="252"/>
      <c r="H163" s="255">
        <v>-4.1639999999999997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812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5" customFormat="1">
      <c r="A165" s="15"/>
      <c r="B165" s="265"/>
      <c r="C165" s="266"/>
      <c r="D165" s="242" t="s">
        <v>163</v>
      </c>
      <c r="E165" s="267" t="s">
        <v>1</v>
      </c>
      <c r="F165" s="268" t="s">
        <v>287</v>
      </c>
      <c r="G165" s="266"/>
      <c r="H165" s="269">
        <v>26.928999999999998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5" t="s">
        <v>163</v>
      </c>
      <c r="AU165" s="275" t="s">
        <v>88</v>
      </c>
      <c r="AV165" s="15" t="s">
        <v>149</v>
      </c>
      <c r="AW165" s="15" t="s">
        <v>33</v>
      </c>
      <c r="AX165" s="15" t="s">
        <v>86</v>
      </c>
      <c r="AY165" s="275" t="s">
        <v>150</v>
      </c>
    </row>
    <row r="166" s="2" customFormat="1" ht="37.8" customHeight="1">
      <c r="A166" s="39"/>
      <c r="B166" s="40"/>
      <c r="C166" s="227" t="s">
        <v>222</v>
      </c>
      <c r="D166" s="227" t="s">
        <v>156</v>
      </c>
      <c r="E166" s="228" t="s">
        <v>1176</v>
      </c>
      <c r="F166" s="229" t="s">
        <v>1177</v>
      </c>
      <c r="G166" s="230" t="s">
        <v>311</v>
      </c>
      <c r="H166" s="231">
        <v>9.1609999999999996</v>
      </c>
      <c r="I166" s="232"/>
      <c r="J166" s="233">
        <f>ROUND(I166*H166,2)</f>
        <v>0</v>
      </c>
      <c r="K166" s="229" t="s">
        <v>160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149</v>
      </c>
      <c r="AT166" s="238" t="s">
        <v>156</v>
      </c>
      <c r="AU166" s="238" t="s">
        <v>88</v>
      </c>
      <c r="AY166" s="18" t="s">
        <v>150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86</v>
      </c>
      <c r="BK166" s="239">
        <f>ROUND(I166*H166,2)</f>
        <v>0</v>
      </c>
      <c r="BL166" s="18" t="s">
        <v>149</v>
      </c>
      <c r="BM166" s="238" t="s">
        <v>1178</v>
      </c>
    </row>
    <row r="167" s="13" customFormat="1">
      <c r="A167" s="13"/>
      <c r="B167" s="240"/>
      <c r="C167" s="241"/>
      <c r="D167" s="242" t="s">
        <v>163</v>
      </c>
      <c r="E167" s="243" t="s">
        <v>1</v>
      </c>
      <c r="F167" s="244" t="s">
        <v>1179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163</v>
      </c>
      <c r="AU167" s="250" t="s">
        <v>88</v>
      </c>
      <c r="AV167" s="13" t="s">
        <v>86</v>
      </c>
      <c r="AW167" s="13" t="s">
        <v>33</v>
      </c>
      <c r="AX167" s="13" t="s">
        <v>78</v>
      </c>
      <c r="AY167" s="250" t="s">
        <v>150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1180</v>
      </c>
      <c r="G168" s="252"/>
      <c r="H168" s="255">
        <v>9.1609999999999996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88</v>
      </c>
      <c r="AV168" s="14" t="s">
        <v>88</v>
      </c>
      <c r="AW168" s="14" t="s">
        <v>33</v>
      </c>
      <c r="AX168" s="14" t="s">
        <v>86</v>
      </c>
      <c r="AY168" s="261" t="s">
        <v>150</v>
      </c>
    </row>
    <row r="169" s="2" customFormat="1" ht="16.5" customHeight="1">
      <c r="A169" s="39"/>
      <c r="B169" s="40"/>
      <c r="C169" s="276" t="s">
        <v>229</v>
      </c>
      <c r="D169" s="276" t="s">
        <v>377</v>
      </c>
      <c r="E169" s="277" t="s">
        <v>405</v>
      </c>
      <c r="F169" s="278" t="s">
        <v>406</v>
      </c>
      <c r="G169" s="279" t="s">
        <v>363</v>
      </c>
      <c r="H169" s="280">
        <v>18.321999999999999</v>
      </c>
      <c r="I169" s="281"/>
      <c r="J169" s="282">
        <f>ROUND(I169*H169,2)</f>
        <v>0</v>
      </c>
      <c r="K169" s="278" t="s">
        <v>160</v>
      </c>
      <c r="L169" s="283"/>
      <c r="M169" s="284" t="s">
        <v>1</v>
      </c>
      <c r="N169" s="285" t="s">
        <v>43</v>
      </c>
      <c r="O169" s="92"/>
      <c r="P169" s="236">
        <f>O169*H169</f>
        <v>0</v>
      </c>
      <c r="Q169" s="236">
        <v>1</v>
      </c>
      <c r="R169" s="236">
        <f>Q169*H169</f>
        <v>18.321999999999999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197</v>
      </c>
      <c r="AT169" s="238" t="s">
        <v>377</v>
      </c>
      <c r="AU169" s="238" t="s">
        <v>88</v>
      </c>
      <c r="AY169" s="18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86</v>
      </c>
      <c r="BK169" s="239">
        <f>ROUND(I169*H169,2)</f>
        <v>0</v>
      </c>
      <c r="BL169" s="18" t="s">
        <v>149</v>
      </c>
      <c r="BM169" s="238" t="s">
        <v>1181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1182</v>
      </c>
      <c r="G170" s="252"/>
      <c r="H170" s="255">
        <v>18.321999999999999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86</v>
      </c>
      <c r="AY170" s="261" t="s">
        <v>150</v>
      </c>
    </row>
    <row r="171" s="12" customFormat="1" ht="22.8" customHeight="1">
      <c r="A171" s="12"/>
      <c r="B171" s="211"/>
      <c r="C171" s="212"/>
      <c r="D171" s="213" t="s">
        <v>77</v>
      </c>
      <c r="E171" s="225" t="s">
        <v>149</v>
      </c>
      <c r="F171" s="225" t="s">
        <v>483</v>
      </c>
      <c r="G171" s="212"/>
      <c r="H171" s="212"/>
      <c r="I171" s="215"/>
      <c r="J171" s="226">
        <f>BK171</f>
        <v>0</v>
      </c>
      <c r="K171" s="212"/>
      <c r="L171" s="217"/>
      <c r="M171" s="218"/>
      <c r="N171" s="219"/>
      <c r="O171" s="219"/>
      <c r="P171" s="220">
        <f>SUM(P172:P178)</f>
        <v>0</v>
      </c>
      <c r="Q171" s="219"/>
      <c r="R171" s="220">
        <f>SUM(R172:R178)</f>
        <v>0</v>
      </c>
      <c r="S171" s="219"/>
      <c r="T171" s="221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86</v>
      </c>
      <c r="AT171" s="223" t="s">
        <v>77</v>
      </c>
      <c r="AU171" s="223" t="s">
        <v>86</v>
      </c>
      <c r="AY171" s="222" t="s">
        <v>150</v>
      </c>
      <c r="BK171" s="224">
        <f>SUM(BK172:BK178)</f>
        <v>0</v>
      </c>
    </row>
    <row r="172" s="2" customFormat="1" ht="16.5" customHeight="1">
      <c r="A172" s="39"/>
      <c r="B172" s="40"/>
      <c r="C172" s="227" t="s">
        <v>236</v>
      </c>
      <c r="D172" s="227" t="s">
        <v>156</v>
      </c>
      <c r="E172" s="228" t="s">
        <v>824</v>
      </c>
      <c r="F172" s="229" t="s">
        <v>825</v>
      </c>
      <c r="G172" s="230" t="s">
        <v>311</v>
      </c>
      <c r="H172" s="231">
        <v>4.1639999999999997</v>
      </c>
      <c r="I172" s="232"/>
      <c r="J172" s="233">
        <f>ROUND(I172*H172,2)</f>
        <v>0</v>
      </c>
      <c r="K172" s="229" t="s">
        <v>160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149</v>
      </c>
      <c r="AT172" s="238" t="s">
        <v>156</v>
      </c>
      <c r="AU172" s="238" t="s">
        <v>88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86</v>
      </c>
      <c r="BK172" s="239">
        <f>ROUND(I172*H172,2)</f>
        <v>0</v>
      </c>
      <c r="BL172" s="18" t="s">
        <v>149</v>
      </c>
      <c r="BM172" s="238" t="s">
        <v>1183</v>
      </c>
    </row>
    <row r="173" s="13" customFormat="1">
      <c r="A173" s="13"/>
      <c r="B173" s="240"/>
      <c r="C173" s="241"/>
      <c r="D173" s="242" t="s">
        <v>163</v>
      </c>
      <c r="E173" s="243" t="s">
        <v>1</v>
      </c>
      <c r="F173" s="244" t="s">
        <v>827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163</v>
      </c>
      <c r="AU173" s="250" t="s">
        <v>88</v>
      </c>
      <c r="AV173" s="13" t="s">
        <v>86</v>
      </c>
      <c r="AW173" s="13" t="s">
        <v>33</v>
      </c>
      <c r="AX173" s="13" t="s">
        <v>78</v>
      </c>
      <c r="AY173" s="250" t="s">
        <v>150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828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88</v>
      </c>
      <c r="AV174" s="13" t="s">
        <v>86</v>
      </c>
      <c r="AW174" s="13" t="s">
        <v>33</v>
      </c>
      <c r="AX174" s="13" t="s">
        <v>78</v>
      </c>
      <c r="AY174" s="250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1184</v>
      </c>
      <c r="G175" s="252"/>
      <c r="H175" s="255">
        <v>4.1639999999999997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2" customFormat="1" ht="21.75" customHeight="1">
      <c r="A176" s="39"/>
      <c r="B176" s="40"/>
      <c r="C176" s="227" t="s">
        <v>8</v>
      </c>
      <c r="D176" s="227" t="s">
        <v>156</v>
      </c>
      <c r="E176" s="228" t="s">
        <v>485</v>
      </c>
      <c r="F176" s="229" t="s">
        <v>486</v>
      </c>
      <c r="G176" s="230" t="s">
        <v>311</v>
      </c>
      <c r="H176" s="231">
        <v>2.7759999999999998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149</v>
      </c>
      <c r="BM176" s="238" t="s">
        <v>1185</v>
      </c>
    </row>
    <row r="177" s="13" customFormat="1">
      <c r="A177" s="13"/>
      <c r="B177" s="240"/>
      <c r="C177" s="241"/>
      <c r="D177" s="242" t="s">
        <v>163</v>
      </c>
      <c r="E177" s="243" t="s">
        <v>1</v>
      </c>
      <c r="F177" s="244" t="s">
        <v>1186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163</v>
      </c>
      <c r="AU177" s="250" t="s">
        <v>88</v>
      </c>
      <c r="AV177" s="13" t="s">
        <v>86</v>
      </c>
      <c r="AW177" s="13" t="s">
        <v>33</v>
      </c>
      <c r="AX177" s="13" t="s">
        <v>78</v>
      </c>
      <c r="AY177" s="250" t="s">
        <v>150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1187</v>
      </c>
      <c r="G178" s="252"/>
      <c r="H178" s="255">
        <v>2.7759999999999998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12" customFormat="1" ht="22.8" customHeight="1">
      <c r="A179" s="12"/>
      <c r="B179" s="211"/>
      <c r="C179" s="212"/>
      <c r="D179" s="213" t="s">
        <v>77</v>
      </c>
      <c r="E179" s="225" t="s">
        <v>197</v>
      </c>
      <c r="F179" s="225" t="s">
        <v>558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SUM(P180:P212)</f>
        <v>0</v>
      </c>
      <c r="Q179" s="219"/>
      <c r="R179" s="220">
        <f>SUM(R180:R212)</f>
        <v>0.42185067000000004</v>
      </c>
      <c r="S179" s="219"/>
      <c r="T179" s="221">
        <f>SUM(T180:T212)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86</v>
      </c>
      <c r="AT179" s="223" t="s">
        <v>77</v>
      </c>
      <c r="AU179" s="223" t="s">
        <v>86</v>
      </c>
      <c r="AY179" s="222" t="s">
        <v>150</v>
      </c>
      <c r="BK179" s="224">
        <f>SUM(BK180:BK212)</f>
        <v>0</v>
      </c>
    </row>
    <row r="180" s="2" customFormat="1" ht="24.15" customHeight="1">
      <c r="A180" s="39"/>
      <c r="B180" s="40"/>
      <c r="C180" s="227" t="s">
        <v>248</v>
      </c>
      <c r="D180" s="227" t="s">
        <v>156</v>
      </c>
      <c r="E180" s="228" t="s">
        <v>1188</v>
      </c>
      <c r="F180" s="229" t="s">
        <v>1189</v>
      </c>
      <c r="G180" s="230" t="s">
        <v>298</v>
      </c>
      <c r="H180" s="231">
        <v>34.700000000000003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1190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1191</v>
      </c>
      <c r="G181" s="252"/>
      <c r="H181" s="255">
        <v>34.700000000000003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2" customFormat="1" ht="16.5" customHeight="1">
      <c r="A182" s="39"/>
      <c r="B182" s="40"/>
      <c r="C182" s="276" t="s">
        <v>255</v>
      </c>
      <c r="D182" s="276" t="s">
        <v>377</v>
      </c>
      <c r="E182" s="277" t="s">
        <v>1192</v>
      </c>
      <c r="F182" s="278" t="s">
        <v>1193</v>
      </c>
      <c r="G182" s="279" t="s">
        <v>298</v>
      </c>
      <c r="H182" s="280">
        <v>35.220999999999997</v>
      </c>
      <c r="I182" s="281"/>
      <c r="J182" s="282">
        <f>ROUND(I182*H182,2)</f>
        <v>0</v>
      </c>
      <c r="K182" s="278" t="s">
        <v>160</v>
      </c>
      <c r="L182" s="283"/>
      <c r="M182" s="284" t="s">
        <v>1</v>
      </c>
      <c r="N182" s="285" t="s">
        <v>43</v>
      </c>
      <c r="O182" s="92"/>
      <c r="P182" s="236">
        <f>O182*H182</f>
        <v>0</v>
      </c>
      <c r="Q182" s="236">
        <v>0.00027</v>
      </c>
      <c r="R182" s="236">
        <f>Q182*H182</f>
        <v>0.0095096699999999996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197</v>
      </c>
      <c r="AT182" s="238" t="s">
        <v>377</v>
      </c>
      <c r="AU182" s="238" t="s">
        <v>88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86</v>
      </c>
      <c r="BK182" s="239">
        <f>ROUND(I182*H182,2)</f>
        <v>0</v>
      </c>
      <c r="BL182" s="18" t="s">
        <v>149</v>
      </c>
      <c r="BM182" s="238" t="s">
        <v>1194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1195</v>
      </c>
      <c r="G183" s="252"/>
      <c r="H183" s="255">
        <v>34.700000000000003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88</v>
      </c>
      <c r="AV183" s="14" t="s">
        <v>88</v>
      </c>
      <c r="AW183" s="14" t="s">
        <v>33</v>
      </c>
      <c r="AX183" s="14" t="s">
        <v>86</v>
      </c>
      <c r="AY183" s="261" t="s">
        <v>150</v>
      </c>
    </row>
    <row r="184" s="14" customFormat="1">
      <c r="A184" s="14"/>
      <c r="B184" s="251"/>
      <c r="C184" s="252"/>
      <c r="D184" s="242" t="s">
        <v>163</v>
      </c>
      <c r="E184" s="252"/>
      <c r="F184" s="254" t="s">
        <v>1196</v>
      </c>
      <c r="G184" s="252"/>
      <c r="H184" s="255">
        <v>35.220999999999997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4</v>
      </c>
      <c r="AX184" s="14" t="s">
        <v>86</v>
      </c>
      <c r="AY184" s="261" t="s">
        <v>150</v>
      </c>
    </row>
    <row r="185" s="2" customFormat="1" ht="16.5" customHeight="1">
      <c r="A185" s="39"/>
      <c r="B185" s="40"/>
      <c r="C185" s="227" t="s">
        <v>355</v>
      </c>
      <c r="D185" s="227" t="s">
        <v>156</v>
      </c>
      <c r="E185" s="228" t="s">
        <v>1197</v>
      </c>
      <c r="F185" s="229" t="s">
        <v>1198</v>
      </c>
      <c r="G185" s="230" t="s">
        <v>455</v>
      </c>
      <c r="H185" s="231">
        <v>7</v>
      </c>
      <c r="I185" s="232"/>
      <c r="J185" s="233">
        <f>ROUND(I185*H185,2)</f>
        <v>0</v>
      </c>
      <c r="K185" s="229" t="s">
        <v>160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0.00038000000000000002</v>
      </c>
      <c r="R185" s="236">
        <f>Q185*H185</f>
        <v>0.00266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149</v>
      </c>
      <c r="AT185" s="238" t="s">
        <v>156</v>
      </c>
      <c r="AU185" s="238" t="s">
        <v>88</v>
      </c>
      <c r="AY185" s="18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86</v>
      </c>
      <c r="BK185" s="239">
        <f>ROUND(I185*H185,2)</f>
        <v>0</v>
      </c>
      <c r="BL185" s="18" t="s">
        <v>149</v>
      </c>
      <c r="BM185" s="238" t="s">
        <v>1199</v>
      </c>
    </row>
    <row r="186" s="13" customFormat="1">
      <c r="A186" s="13"/>
      <c r="B186" s="240"/>
      <c r="C186" s="241"/>
      <c r="D186" s="242" t="s">
        <v>163</v>
      </c>
      <c r="E186" s="243" t="s">
        <v>1</v>
      </c>
      <c r="F186" s="244" t="s">
        <v>1200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163</v>
      </c>
      <c r="AU186" s="250" t="s">
        <v>88</v>
      </c>
      <c r="AV186" s="13" t="s">
        <v>86</v>
      </c>
      <c r="AW186" s="13" t="s">
        <v>33</v>
      </c>
      <c r="AX186" s="13" t="s">
        <v>78</v>
      </c>
      <c r="AY186" s="250" t="s">
        <v>150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1201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88</v>
      </c>
      <c r="AV187" s="13" t="s">
        <v>86</v>
      </c>
      <c r="AW187" s="13" t="s">
        <v>33</v>
      </c>
      <c r="AX187" s="13" t="s">
        <v>78</v>
      </c>
      <c r="AY187" s="250" t="s">
        <v>150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1202</v>
      </c>
      <c r="G188" s="252"/>
      <c r="H188" s="255">
        <v>7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86</v>
      </c>
      <c r="AY188" s="261" t="s">
        <v>150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384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88</v>
      </c>
      <c r="AV189" s="13" t="s">
        <v>86</v>
      </c>
      <c r="AW189" s="13" t="s">
        <v>33</v>
      </c>
      <c r="AX189" s="13" t="s">
        <v>78</v>
      </c>
      <c r="AY189" s="250" t="s">
        <v>150</v>
      </c>
    </row>
    <row r="190" s="2" customFormat="1" ht="24.15" customHeight="1">
      <c r="A190" s="39"/>
      <c r="B190" s="40"/>
      <c r="C190" s="227" t="s">
        <v>360</v>
      </c>
      <c r="D190" s="227" t="s">
        <v>156</v>
      </c>
      <c r="E190" s="228" t="s">
        <v>1203</v>
      </c>
      <c r="F190" s="229" t="s">
        <v>1204</v>
      </c>
      <c r="G190" s="230" t="s">
        <v>455</v>
      </c>
      <c r="H190" s="231">
        <v>7</v>
      </c>
      <c r="I190" s="232"/>
      <c r="J190" s="233">
        <f>ROUND(I190*H190,2)</f>
        <v>0</v>
      </c>
      <c r="K190" s="229" t="s">
        <v>160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149</v>
      </c>
      <c r="AT190" s="238" t="s">
        <v>156</v>
      </c>
      <c r="AU190" s="238" t="s">
        <v>88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86</v>
      </c>
      <c r="BK190" s="239">
        <f>ROUND(I190*H190,2)</f>
        <v>0</v>
      </c>
      <c r="BL190" s="18" t="s">
        <v>149</v>
      </c>
      <c r="BM190" s="238" t="s">
        <v>1205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1206</v>
      </c>
      <c r="G191" s="252"/>
      <c r="H191" s="255">
        <v>7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86</v>
      </c>
      <c r="AY191" s="261" t="s">
        <v>150</v>
      </c>
    </row>
    <row r="192" s="2" customFormat="1" ht="16.5" customHeight="1">
      <c r="A192" s="39"/>
      <c r="B192" s="40"/>
      <c r="C192" s="276" t="s">
        <v>366</v>
      </c>
      <c r="D192" s="276" t="s">
        <v>377</v>
      </c>
      <c r="E192" s="277" t="s">
        <v>1207</v>
      </c>
      <c r="F192" s="278" t="s">
        <v>1208</v>
      </c>
      <c r="G192" s="279" t="s">
        <v>455</v>
      </c>
      <c r="H192" s="280">
        <v>7</v>
      </c>
      <c r="I192" s="281"/>
      <c r="J192" s="282">
        <f>ROUND(I192*H192,2)</f>
        <v>0</v>
      </c>
      <c r="K192" s="278" t="s">
        <v>1</v>
      </c>
      <c r="L192" s="283"/>
      <c r="M192" s="284" t="s">
        <v>1</v>
      </c>
      <c r="N192" s="285" t="s">
        <v>43</v>
      </c>
      <c r="O192" s="92"/>
      <c r="P192" s="236">
        <f>O192*H192</f>
        <v>0</v>
      </c>
      <c r="Q192" s="236">
        <v>0.0033500000000000001</v>
      </c>
      <c r="R192" s="236">
        <f>Q192*H192</f>
        <v>0.023450000000000002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197</v>
      </c>
      <c r="AT192" s="238" t="s">
        <v>377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1209</v>
      </c>
    </row>
    <row r="193" s="13" customFormat="1">
      <c r="A193" s="13"/>
      <c r="B193" s="240"/>
      <c r="C193" s="241"/>
      <c r="D193" s="242" t="s">
        <v>163</v>
      </c>
      <c r="E193" s="243" t="s">
        <v>1</v>
      </c>
      <c r="F193" s="244" t="s">
        <v>1210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163</v>
      </c>
      <c r="AU193" s="250" t="s">
        <v>88</v>
      </c>
      <c r="AV193" s="13" t="s">
        <v>86</v>
      </c>
      <c r="AW193" s="13" t="s">
        <v>33</v>
      </c>
      <c r="AX193" s="13" t="s">
        <v>78</v>
      </c>
      <c r="AY193" s="250" t="s">
        <v>150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1211</v>
      </c>
      <c r="G194" s="252"/>
      <c r="H194" s="255">
        <v>7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86</v>
      </c>
      <c r="AY194" s="261" t="s">
        <v>150</v>
      </c>
    </row>
    <row r="195" s="2" customFormat="1" ht="16.5" customHeight="1">
      <c r="A195" s="39"/>
      <c r="B195" s="40"/>
      <c r="C195" s="276" t="s">
        <v>7</v>
      </c>
      <c r="D195" s="276" t="s">
        <v>377</v>
      </c>
      <c r="E195" s="277" t="s">
        <v>1212</v>
      </c>
      <c r="F195" s="278" t="s">
        <v>1213</v>
      </c>
      <c r="G195" s="279" t="s">
        <v>455</v>
      </c>
      <c r="H195" s="280">
        <v>7</v>
      </c>
      <c r="I195" s="281"/>
      <c r="J195" s="282">
        <f>ROUND(I195*H195,2)</f>
        <v>0</v>
      </c>
      <c r="K195" s="278" t="s">
        <v>1</v>
      </c>
      <c r="L195" s="283"/>
      <c r="M195" s="284" t="s">
        <v>1</v>
      </c>
      <c r="N195" s="285" t="s">
        <v>43</v>
      </c>
      <c r="O195" s="92"/>
      <c r="P195" s="236">
        <f>O195*H195</f>
        <v>0</v>
      </c>
      <c r="Q195" s="236">
        <v>0.0024299999999999999</v>
      </c>
      <c r="R195" s="236">
        <f>Q195*H195</f>
        <v>0.017009999999999997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197</v>
      </c>
      <c r="AT195" s="238" t="s">
        <v>377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1214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1215</v>
      </c>
      <c r="G196" s="252"/>
      <c r="H196" s="255">
        <v>7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2" customFormat="1" ht="16.5" customHeight="1">
      <c r="A197" s="39"/>
      <c r="B197" s="40"/>
      <c r="C197" s="276" t="s">
        <v>376</v>
      </c>
      <c r="D197" s="276" t="s">
        <v>377</v>
      </c>
      <c r="E197" s="277" t="s">
        <v>1216</v>
      </c>
      <c r="F197" s="278" t="s">
        <v>1217</v>
      </c>
      <c r="G197" s="279" t="s">
        <v>455</v>
      </c>
      <c r="H197" s="280">
        <v>7</v>
      </c>
      <c r="I197" s="281"/>
      <c r="J197" s="282">
        <f>ROUND(I197*H197,2)</f>
        <v>0</v>
      </c>
      <c r="K197" s="278" t="s">
        <v>1</v>
      </c>
      <c r="L197" s="283"/>
      <c r="M197" s="284" t="s">
        <v>1</v>
      </c>
      <c r="N197" s="285" t="s">
        <v>43</v>
      </c>
      <c r="O197" s="92"/>
      <c r="P197" s="236">
        <f>O197*H197</f>
        <v>0</v>
      </c>
      <c r="Q197" s="236">
        <v>0.0033</v>
      </c>
      <c r="R197" s="236">
        <f>Q197*H197</f>
        <v>0.023099999999999999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197</v>
      </c>
      <c r="AT197" s="238" t="s">
        <v>377</v>
      </c>
      <c r="AU197" s="238" t="s">
        <v>88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86</v>
      </c>
      <c r="BK197" s="239">
        <f>ROUND(I197*H197,2)</f>
        <v>0</v>
      </c>
      <c r="BL197" s="18" t="s">
        <v>149</v>
      </c>
      <c r="BM197" s="238" t="s">
        <v>1218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1215</v>
      </c>
      <c r="G198" s="252"/>
      <c r="H198" s="255">
        <v>7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2" customFormat="1" ht="16.5" customHeight="1">
      <c r="A199" s="39"/>
      <c r="B199" s="40"/>
      <c r="C199" s="227" t="s">
        <v>385</v>
      </c>
      <c r="D199" s="227" t="s">
        <v>156</v>
      </c>
      <c r="E199" s="228" t="s">
        <v>1219</v>
      </c>
      <c r="F199" s="229" t="s">
        <v>1220</v>
      </c>
      <c r="G199" s="230" t="s">
        <v>298</v>
      </c>
      <c r="H199" s="231">
        <v>34.700000000000003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149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1221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1222</v>
      </c>
      <c r="G200" s="252"/>
      <c r="H200" s="255">
        <v>34.700000000000003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2" customFormat="1" ht="16.5" customHeight="1">
      <c r="A201" s="39"/>
      <c r="B201" s="40"/>
      <c r="C201" s="227" t="s">
        <v>396</v>
      </c>
      <c r="D201" s="227" t="s">
        <v>156</v>
      </c>
      <c r="E201" s="228" t="s">
        <v>912</v>
      </c>
      <c r="F201" s="229" t="s">
        <v>913</v>
      </c>
      <c r="G201" s="230" t="s">
        <v>298</v>
      </c>
      <c r="H201" s="231">
        <v>34.700000000000003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1223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1222</v>
      </c>
      <c r="G202" s="252"/>
      <c r="H202" s="255">
        <v>34.700000000000003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86</v>
      </c>
      <c r="AY202" s="261" t="s">
        <v>150</v>
      </c>
    </row>
    <row r="203" s="2" customFormat="1" ht="16.5" customHeight="1">
      <c r="A203" s="39"/>
      <c r="B203" s="40"/>
      <c r="C203" s="227" t="s">
        <v>404</v>
      </c>
      <c r="D203" s="227" t="s">
        <v>156</v>
      </c>
      <c r="E203" s="228" t="s">
        <v>1224</v>
      </c>
      <c r="F203" s="229" t="s">
        <v>1225</v>
      </c>
      <c r="G203" s="230" t="s">
        <v>455</v>
      </c>
      <c r="H203" s="231">
        <v>7</v>
      </c>
      <c r="I203" s="232"/>
      <c r="J203" s="233">
        <f>ROUND(I203*H203,2)</f>
        <v>0</v>
      </c>
      <c r="K203" s="229" t="s">
        <v>160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0.040000000000000001</v>
      </c>
      <c r="R203" s="236">
        <f>Q203*H203</f>
        <v>0.28000000000000003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149</v>
      </c>
      <c r="AT203" s="238" t="s">
        <v>156</v>
      </c>
      <c r="AU203" s="238" t="s">
        <v>88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86</v>
      </c>
      <c r="BK203" s="239">
        <f>ROUND(I203*H203,2)</f>
        <v>0</v>
      </c>
      <c r="BL203" s="18" t="s">
        <v>149</v>
      </c>
      <c r="BM203" s="238" t="s">
        <v>1226</v>
      </c>
    </row>
    <row r="204" s="14" customFormat="1">
      <c r="A204" s="14"/>
      <c r="B204" s="251"/>
      <c r="C204" s="252"/>
      <c r="D204" s="242" t="s">
        <v>163</v>
      </c>
      <c r="E204" s="253" t="s">
        <v>1</v>
      </c>
      <c r="F204" s="254" t="s">
        <v>1227</v>
      </c>
      <c r="G204" s="252"/>
      <c r="H204" s="255">
        <v>7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163</v>
      </c>
      <c r="AU204" s="261" t="s">
        <v>88</v>
      </c>
      <c r="AV204" s="14" t="s">
        <v>88</v>
      </c>
      <c r="AW204" s="14" t="s">
        <v>33</v>
      </c>
      <c r="AX204" s="14" t="s">
        <v>86</v>
      </c>
      <c r="AY204" s="261" t="s">
        <v>150</v>
      </c>
    </row>
    <row r="205" s="2" customFormat="1" ht="16.5" customHeight="1">
      <c r="A205" s="39"/>
      <c r="B205" s="40"/>
      <c r="C205" s="276" t="s">
        <v>409</v>
      </c>
      <c r="D205" s="276" t="s">
        <v>377</v>
      </c>
      <c r="E205" s="277" t="s">
        <v>1228</v>
      </c>
      <c r="F205" s="278" t="s">
        <v>1229</v>
      </c>
      <c r="G205" s="279" t="s">
        <v>455</v>
      </c>
      <c r="H205" s="280">
        <v>7</v>
      </c>
      <c r="I205" s="281"/>
      <c r="J205" s="282">
        <f>ROUND(I205*H205,2)</f>
        <v>0</v>
      </c>
      <c r="K205" s="278" t="s">
        <v>160</v>
      </c>
      <c r="L205" s="283"/>
      <c r="M205" s="284" t="s">
        <v>1</v>
      </c>
      <c r="N205" s="285" t="s">
        <v>43</v>
      </c>
      <c r="O205" s="92"/>
      <c r="P205" s="236">
        <f>O205*H205</f>
        <v>0</v>
      </c>
      <c r="Q205" s="236">
        <v>0.0073000000000000001</v>
      </c>
      <c r="R205" s="236">
        <f>Q205*H205</f>
        <v>0.0511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197</v>
      </c>
      <c r="AT205" s="238" t="s">
        <v>377</v>
      </c>
      <c r="AU205" s="238" t="s">
        <v>88</v>
      </c>
      <c r="AY205" s="18" t="s">
        <v>150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86</v>
      </c>
      <c r="BK205" s="239">
        <f>ROUND(I205*H205,2)</f>
        <v>0</v>
      </c>
      <c r="BL205" s="18" t="s">
        <v>149</v>
      </c>
      <c r="BM205" s="238" t="s">
        <v>1230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1231</v>
      </c>
      <c r="G206" s="252"/>
      <c r="H206" s="255">
        <v>7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2" customFormat="1" ht="16.5" customHeight="1">
      <c r="A207" s="39"/>
      <c r="B207" s="40"/>
      <c r="C207" s="276" t="s">
        <v>414</v>
      </c>
      <c r="D207" s="276" t="s">
        <v>377</v>
      </c>
      <c r="E207" s="277" t="s">
        <v>1232</v>
      </c>
      <c r="F207" s="278" t="s">
        <v>1233</v>
      </c>
      <c r="G207" s="279" t="s">
        <v>455</v>
      </c>
      <c r="H207" s="280">
        <v>7</v>
      </c>
      <c r="I207" s="281"/>
      <c r="J207" s="282">
        <f>ROUND(I207*H207,2)</f>
        <v>0</v>
      </c>
      <c r="K207" s="278" t="s">
        <v>160</v>
      </c>
      <c r="L207" s="283"/>
      <c r="M207" s="284" t="s">
        <v>1</v>
      </c>
      <c r="N207" s="285" t="s">
        <v>43</v>
      </c>
      <c r="O207" s="92"/>
      <c r="P207" s="236">
        <f>O207*H207</f>
        <v>0</v>
      </c>
      <c r="Q207" s="236">
        <v>0.00089999999999999998</v>
      </c>
      <c r="R207" s="236">
        <f>Q207*H207</f>
        <v>0.0063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377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149</v>
      </c>
      <c r="BM207" s="238" t="s">
        <v>1234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1231</v>
      </c>
      <c r="G208" s="252"/>
      <c r="H208" s="255">
        <v>7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2" customFormat="1" ht="16.5" customHeight="1">
      <c r="A209" s="39"/>
      <c r="B209" s="40"/>
      <c r="C209" s="227" t="s">
        <v>419</v>
      </c>
      <c r="D209" s="227" t="s">
        <v>156</v>
      </c>
      <c r="E209" s="228" t="s">
        <v>950</v>
      </c>
      <c r="F209" s="229" t="s">
        <v>951</v>
      </c>
      <c r="G209" s="230" t="s">
        <v>298</v>
      </c>
      <c r="H209" s="231">
        <v>45.899999999999999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0.00019000000000000001</v>
      </c>
      <c r="R209" s="236">
        <f>Q209*H209</f>
        <v>0.0087209999999999996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1235</v>
      </c>
    </row>
    <row r="210" s="13" customFormat="1">
      <c r="A210" s="13"/>
      <c r="B210" s="240"/>
      <c r="C210" s="241"/>
      <c r="D210" s="242" t="s">
        <v>163</v>
      </c>
      <c r="E210" s="243" t="s">
        <v>1</v>
      </c>
      <c r="F210" s="244" t="s">
        <v>1236</v>
      </c>
      <c r="G210" s="241"/>
      <c r="H210" s="243" t="s">
        <v>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163</v>
      </c>
      <c r="AU210" s="250" t="s">
        <v>88</v>
      </c>
      <c r="AV210" s="13" t="s">
        <v>86</v>
      </c>
      <c r="AW210" s="13" t="s">
        <v>33</v>
      </c>
      <c r="AX210" s="13" t="s">
        <v>78</v>
      </c>
      <c r="AY210" s="250" t="s">
        <v>150</v>
      </c>
    </row>
    <row r="211" s="14" customFormat="1">
      <c r="A211" s="14"/>
      <c r="B211" s="251"/>
      <c r="C211" s="252"/>
      <c r="D211" s="242" t="s">
        <v>163</v>
      </c>
      <c r="E211" s="253" t="s">
        <v>1</v>
      </c>
      <c r="F211" s="254" t="s">
        <v>1237</v>
      </c>
      <c r="G211" s="252"/>
      <c r="H211" s="255">
        <v>45.899999999999999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163</v>
      </c>
      <c r="AU211" s="261" t="s">
        <v>88</v>
      </c>
      <c r="AV211" s="14" t="s">
        <v>88</v>
      </c>
      <c r="AW211" s="14" t="s">
        <v>33</v>
      </c>
      <c r="AX211" s="14" t="s">
        <v>86</v>
      </c>
      <c r="AY211" s="261" t="s">
        <v>150</v>
      </c>
    </row>
    <row r="212" s="13" customFormat="1">
      <c r="A212" s="13"/>
      <c r="B212" s="240"/>
      <c r="C212" s="241"/>
      <c r="D212" s="242" t="s">
        <v>163</v>
      </c>
      <c r="E212" s="243" t="s">
        <v>1</v>
      </c>
      <c r="F212" s="244" t="s">
        <v>1238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163</v>
      </c>
      <c r="AU212" s="250" t="s">
        <v>88</v>
      </c>
      <c r="AV212" s="13" t="s">
        <v>86</v>
      </c>
      <c r="AW212" s="13" t="s">
        <v>33</v>
      </c>
      <c r="AX212" s="13" t="s">
        <v>78</v>
      </c>
      <c r="AY212" s="250" t="s">
        <v>150</v>
      </c>
    </row>
    <row r="213" s="12" customFormat="1" ht="22.8" customHeight="1">
      <c r="A213" s="12"/>
      <c r="B213" s="211"/>
      <c r="C213" s="212"/>
      <c r="D213" s="213" t="s">
        <v>77</v>
      </c>
      <c r="E213" s="225" t="s">
        <v>744</v>
      </c>
      <c r="F213" s="225" t="s">
        <v>745</v>
      </c>
      <c r="G213" s="212"/>
      <c r="H213" s="212"/>
      <c r="I213" s="215"/>
      <c r="J213" s="226">
        <f>BK213</f>
        <v>0</v>
      </c>
      <c r="K213" s="212"/>
      <c r="L213" s="217"/>
      <c r="M213" s="218"/>
      <c r="N213" s="219"/>
      <c r="O213" s="219"/>
      <c r="P213" s="220">
        <f>P214</f>
        <v>0</v>
      </c>
      <c r="Q213" s="219"/>
      <c r="R213" s="220">
        <f>R214</f>
        <v>0</v>
      </c>
      <c r="S213" s="219"/>
      <c r="T213" s="221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86</v>
      </c>
      <c r="AT213" s="223" t="s">
        <v>77</v>
      </c>
      <c r="AU213" s="223" t="s">
        <v>86</v>
      </c>
      <c r="AY213" s="222" t="s">
        <v>150</v>
      </c>
      <c r="BK213" s="224">
        <f>BK214</f>
        <v>0</v>
      </c>
    </row>
    <row r="214" s="2" customFormat="1" ht="24.15" customHeight="1">
      <c r="A214" s="39"/>
      <c r="B214" s="40"/>
      <c r="C214" s="227" t="s">
        <v>424</v>
      </c>
      <c r="D214" s="227" t="s">
        <v>156</v>
      </c>
      <c r="E214" s="228" t="s">
        <v>959</v>
      </c>
      <c r="F214" s="229" t="s">
        <v>960</v>
      </c>
      <c r="G214" s="230" t="s">
        <v>363</v>
      </c>
      <c r="H214" s="231">
        <v>18.835000000000001</v>
      </c>
      <c r="I214" s="232"/>
      <c r="J214" s="233">
        <f>ROUND(I214*H214,2)</f>
        <v>0</v>
      </c>
      <c r="K214" s="229" t="s">
        <v>160</v>
      </c>
      <c r="L214" s="45"/>
      <c r="M214" s="300" t="s">
        <v>1</v>
      </c>
      <c r="N214" s="301" t="s">
        <v>43</v>
      </c>
      <c r="O214" s="302"/>
      <c r="P214" s="303">
        <f>O214*H214</f>
        <v>0</v>
      </c>
      <c r="Q214" s="303">
        <v>0</v>
      </c>
      <c r="R214" s="303">
        <f>Q214*H214</f>
        <v>0</v>
      </c>
      <c r="S214" s="303">
        <v>0</v>
      </c>
      <c r="T214" s="30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149</v>
      </c>
      <c r="AT214" s="238" t="s">
        <v>156</v>
      </c>
      <c r="AU214" s="238" t="s">
        <v>88</v>
      </c>
      <c r="AY214" s="18" t="s">
        <v>150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86</v>
      </c>
      <c r="BK214" s="239">
        <f>ROUND(I214*H214,2)</f>
        <v>0</v>
      </c>
      <c r="BL214" s="18" t="s">
        <v>149</v>
      </c>
      <c r="BM214" s="238" t="s">
        <v>1239</v>
      </c>
    </row>
    <row r="215" s="2" customFormat="1" ht="6.96" customHeight="1">
      <c r="A215" s="39"/>
      <c r="B215" s="67"/>
      <c r="C215" s="68"/>
      <c r="D215" s="68"/>
      <c r="E215" s="68"/>
      <c r="F215" s="68"/>
      <c r="G215" s="68"/>
      <c r="H215" s="68"/>
      <c r="I215" s="68"/>
      <c r="J215" s="68"/>
      <c r="K215" s="68"/>
      <c r="L215" s="45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</row>
  </sheetData>
  <sheetProtection sheet="1" autoFilter="0" formatColumns="0" formatRows="0" objects="1" scenarios="1" spinCount="100000" saltValue="kaYKlVF391h6vPM3yFSRs6ACHj4WJpHA4XTN/5lym9ZsSocw9e55xuCdF0X5hJ2HopW1ipPCOExdLQYmUTuzCw==" hashValue="4RThlW1FsI6s16UEkxv62rpiNBo7G+3rln9yN2HhDUgxlPwqzbJO1IQTliS+ejsMSfrsXikann8/Cl/QWU/usg==" algorithmName="SHA-512" password="CC35"/>
  <autoFilter ref="C124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1140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ROUND((SUM(BE125:BE218)),  2)</f>
        <v>0</v>
      </c>
      <c r="G35" s="39"/>
      <c r="H35" s="39"/>
      <c r="I35" s="165">
        <v>0.20999999999999999</v>
      </c>
      <c r="J35" s="164">
        <f>ROUND(((SUM(BE125:BE218))*I35),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ROUND((SUM(BF125:BF218)),  2)</f>
        <v>0</v>
      </c>
      <c r="G36" s="39"/>
      <c r="H36" s="39"/>
      <c r="I36" s="165">
        <v>0.14999999999999999</v>
      </c>
      <c r="J36" s="164">
        <f>ROUND(((SUM(BF125:BF218))*I36),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ROUND((SUM(BG125:BG218)),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ROUND((SUM(BH125:BH218)),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ROUND((SUM(BI125:BI218)),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304b - Kanalizační splaškové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J179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J189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J217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1140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304b - Kanalizační splaškové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20.140442200000003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P127+P179+P189+P217</f>
        <v>0</v>
      </c>
      <c r="Q126" s="219"/>
      <c r="R126" s="220">
        <f>R127+R179+R189+R217</f>
        <v>20.140442200000003</v>
      </c>
      <c r="S126" s="219"/>
      <c r="T126" s="221">
        <f>T127+T179+T189+T217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BK127+BK179+BK189+BK217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SUM(P128:P178)</f>
        <v>0</v>
      </c>
      <c r="Q127" s="219"/>
      <c r="R127" s="220">
        <f>SUM(R128:R178)</f>
        <v>20.005297000000002</v>
      </c>
      <c r="S127" s="219"/>
      <c r="T127" s="221">
        <f>SUM(T128:T178)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SUM(BK128:BK178)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1143</v>
      </c>
      <c r="F128" s="229" t="s">
        <v>1144</v>
      </c>
      <c r="G128" s="230" t="s">
        <v>762</v>
      </c>
      <c r="H128" s="231">
        <v>24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1145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764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1146</v>
      </c>
      <c r="G130" s="252"/>
      <c r="H130" s="255">
        <v>24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766</v>
      </c>
      <c r="F131" s="229" t="s">
        <v>767</v>
      </c>
      <c r="G131" s="230" t="s">
        <v>311</v>
      </c>
      <c r="H131" s="231">
        <v>51.130000000000003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1149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1241</v>
      </c>
      <c r="G132" s="252"/>
      <c r="H132" s="255">
        <v>51.130000000000003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770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1151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772</v>
      </c>
      <c r="F135" s="229" t="s">
        <v>773</v>
      </c>
      <c r="G135" s="230" t="s">
        <v>311</v>
      </c>
      <c r="H135" s="231">
        <v>15.339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1152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1153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1242</v>
      </c>
      <c r="G137" s="252"/>
      <c r="H137" s="255">
        <v>15.339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4.15" customHeight="1">
      <c r="A138" s="39"/>
      <c r="B138" s="40"/>
      <c r="C138" s="227" t="s">
        <v>149</v>
      </c>
      <c r="D138" s="227" t="s">
        <v>156</v>
      </c>
      <c r="E138" s="228" t="s">
        <v>779</v>
      </c>
      <c r="F138" s="229" t="s">
        <v>780</v>
      </c>
      <c r="G138" s="230" t="s">
        <v>274</v>
      </c>
      <c r="H138" s="231">
        <v>113.62000000000001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0.00084999999999999995</v>
      </c>
      <c r="R138" s="236">
        <f>Q138*H138</f>
        <v>0.096576999999999996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1155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1243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1244</v>
      </c>
      <c r="G140" s="252"/>
      <c r="H140" s="255">
        <v>113.62000000000001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785</v>
      </c>
      <c r="F141" s="229" t="s">
        <v>786</v>
      </c>
      <c r="G141" s="230" t="s">
        <v>274</v>
      </c>
      <c r="H141" s="231">
        <v>113.62000000000001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1158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1245</v>
      </c>
      <c r="G142" s="252"/>
      <c r="H142" s="255">
        <v>113.62000000000001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789</v>
      </c>
      <c r="F143" s="229" t="s">
        <v>790</v>
      </c>
      <c r="G143" s="230" t="s">
        <v>311</v>
      </c>
      <c r="H143" s="231">
        <v>70.037999999999997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1246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792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1247</v>
      </c>
      <c r="G145" s="252"/>
      <c r="H145" s="255">
        <v>70.037999999999997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345</v>
      </c>
      <c r="F146" s="229" t="s">
        <v>346</v>
      </c>
      <c r="G146" s="230" t="s">
        <v>311</v>
      </c>
      <c r="H146" s="231">
        <v>16.111000000000001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1162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349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1248</v>
      </c>
      <c r="G148" s="252"/>
      <c r="H148" s="255">
        <v>51.130000000000003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1249</v>
      </c>
      <c r="G149" s="252"/>
      <c r="H149" s="255">
        <v>-35.018999999999998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16.111000000000001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161.11000000000001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1165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1250</v>
      </c>
      <c r="G153" s="252"/>
      <c r="H153" s="255">
        <v>161.11000000000001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35.018999999999998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1251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1252</v>
      </c>
      <c r="G156" s="252"/>
      <c r="H156" s="255">
        <v>35.018999999999998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29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1169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1253</v>
      </c>
      <c r="G158" s="252"/>
      <c r="H158" s="255">
        <v>29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35.018999999999998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1171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1254</v>
      </c>
      <c r="G160" s="252"/>
      <c r="H160" s="255">
        <v>51.130000000000003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1255</v>
      </c>
      <c r="G161" s="252"/>
      <c r="H161" s="255">
        <v>-10.553000000000001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1256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1257</v>
      </c>
      <c r="G163" s="252"/>
      <c r="H163" s="255">
        <v>-1.4039999999999999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1258</v>
      </c>
      <c r="G164" s="252"/>
      <c r="H164" s="255">
        <v>-0.81899999999999995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78</v>
      </c>
      <c r="AY164" s="261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1259</v>
      </c>
      <c r="G165" s="252"/>
      <c r="H165" s="255">
        <v>-3.335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812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5" customFormat="1">
      <c r="A167" s="15"/>
      <c r="B167" s="265"/>
      <c r="C167" s="266"/>
      <c r="D167" s="242" t="s">
        <v>163</v>
      </c>
      <c r="E167" s="267" t="s">
        <v>1</v>
      </c>
      <c r="F167" s="268" t="s">
        <v>287</v>
      </c>
      <c r="G167" s="266"/>
      <c r="H167" s="269">
        <v>35.018999999999998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163</v>
      </c>
      <c r="AU167" s="275" t="s">
        <v>88</v>
      </c>
      <c r="AV167" s="15" t="s">
        <v>149</v>
      </c>
      <c r="AW167" s="15" t="s">
        <v>33</v>
      </c>
      <c r="AX167" s="15" t="s">
        <v>86</v>
      </c>
      <c r="AY167" s="275" t="s">
        <v>150</v>
      </c>
    </row>
    <row r="168" s="2" customFormat="1" ht="37.8" customHeight="1">
      <c r="A168" s="39"/>
      <c r="B168" s="40"/>
      <c r="C168" s="227" t="s">
        <v>222</v>
      </c>
      <c r="D168" s="227" t="s">
        <v>156</v>
      </c>
      <c r="E168" s="228" t="s">
        <v>813</v>
      </c>
      <c r="F168" s="229" t="s">
        <v>814</v>
      </c>
      <c r="G168" s="230" t="s">
        <v>311</v>
      </c>
      <c r="H168" s="231">
        <v>9.9540000000000006</v>
      </c>
      <c r="I168" s="232"/>
      <c r="J168" s="233">
        <f>ROUND(I168*H168,2)</f>
        <v>0</v>
      </c>
      <c r="K168" s="229" t="s">
        <v>160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149</v>
      </c>
      <c r="AT168" s="238" t="s">
        <v>156</v>
      </c>
      <c r="AU168" s="238" t="s">
        <v>88</v>
      </c>
      <c r="AY168" s="18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86</v>
      </c>
      <c r="BK168" s="239">
        <f>ROUND(I168*H168,2)</f>
        <v>0</v>
      </c>
      <c r="BL168" s="18" t="s">
        <v>149</v>
      </c>
      <c r="BM168" s="238" t="s">
        <v>1178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1260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88</v>
      </c>
      <c r="AV169" s="13" t="s">
        <v>86</v>
      </c>
      <c r="AW169" s="13" t="s">
        <v>33</v>
      </c>
      <c r="AX169" s="13" t="s">
        <v>78</v>
      </c>
      <c r="AY169" s="250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1261</v>
      </c>
      <c r="G170" s="252"/>
      <c r="H170" s="255">
        <v>6.4580000000000002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1262</v>
      </c>
      <c r="G171" s="252"/>
      <c r="H171" s="255">
        <v>4.0949999999999998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6" customFormat="1">
      <c r="A172" s="16"/>
      <c r="B172" s="289"/>
      <c r="C172" s="290"/>
      <c r="D172" s="242" t="s">
        <v>163</v>
      </c>
      <c r="E172" s="291" t="s">
        <v>1</v>
      </c>
      <c r="F172" s="292" t="s">
        <v>818</v>
      </c>
      <c r="G172" s="290"/>
      <c r="H172" s="293">
        <v>10.553000000000001</v>
      </c>
      <c r="I172" s="294"/>
      <c r="J172" s="290"/>
      <c r="K172" s="290"/>
      <c r="L172" s="295"/>
      <c r="M172" s="296"/>
      <c r="N172" s="297"/>
      <c r="O172" s="297"/>
      <c r="P172" s="297"/>
      <c r="Q172" s="297"/>
      <c r="R172" s="297"/>
      <c r="S172" s="297"/>
      <c r="T172" s="29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9" t="s">
        <v>163</v>
      </c>
      <c r="AU172" s="299" t="s">
        <v>88</v>
      </c>
      <c r="AV172" s="16" t="s">
        <v>171</v>
      </c>
      <c r="AW172" s="16" t="s">
        <v>33</v>
      </c>
      <c r="AX172" s="16" t="s">
        <v>78</v>
      </c>
      <c r="AY172" s="299" t="s">
        <v>150</v>
      </c>
    </row>
    <row r="173" s="13" customFormat="1">
      <c r="A173" s="13"/>
      <c r="B173" s="240"/>
      <c r="C173" s="241"/>
      <c r="D173" s="242" t="s">
        <v>163</v>
      </c>
      <c r="E173" s="243" t="s">
        <v>1</v>
      </c>
      <c r="F173" s="244" t="s">
        <v>402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163</v>
      </c>
      <c r="AU173" s="250" t="s">
        <v>88</v>
      </c>
      <c r="AV173" s="13" t="s">
        <v>86</v>
      </c>
      <c r="AW173" s="13" t="s">
        <v>33</v>
      </c>
      <c r="AX173" s="13" t="s">
        <v>78</v>
      </c>
      <c r="AY173" s="250" t="s">
        <v>150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1263</v>
      </c>
      <c r="G174" s="252"/>
      <c r="H174" s="255">
        <v>-0.313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78</v>
      </c>
      <c r="AY174" s="261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1264</v>
      </c>
      <c r="G175" s="252"/>
      <c r="H175" s="255">
        <v>-0.28599999999999998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78</v>
      </c>
      <c r="AY175" s="261" t="s">
        <v>150</v>
      </c>
    </row>
    <row r="176" s="15" customFormat="1">
      <c r="A176" s="15"/>
      <c r="B176" s="265"/>
      <c r="C176" s="266"/>
      <c r="D176" s="242" t="s">
        <v>163</v>
      </c>
      <c r="E176" s="267" t="s">
        <v>1</v>
      </c>
      <c r="F176" s="268" t="s">
        <v>287</v>
      </c>
      <c r="G176" s="266"/>
      <c r="H176" s="269">
        <v>9.9540000000000006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163</v>
      </c>
      <c r="AU176" s="275" t="s">
        <v>88</v>
      </c>
      <c r="AV176" s="15" t="s">
        <v>149</v>
      </c>
      <c r="AW176" s="15" t="s">
        <v>33</v>
      </c>
      <c r="AX176" s="15" t="s">
        <v>86</v>
      </c>
      <c r="AY176" s="275" t="s">
        <v>150</v>
      </c>
    </row>
    <row r="177" s="2" customFormat="1" ht="16.5" customHeight="1">
      <c r="A177" s="39"/>
      <c r="B177" s="40"/>
      <c r="C177" s="276" t="s">
        <v>229</v>
      </c>
      <c r="D177" s="276" t="s">
        <v>377</v>
      </c>
      <c r="E177" s="277" t="s">
        <v>405</v>
      </c>
      <c r="F177" s="278" t="s">
        <v>406</v>
      </c>
      <c r="G177" s="279" t="s">
        <v>363</v>
      </c>
      <c r="H177" s="280">
        <v>19.908000000000001</v>
      </c>
      <c r="I177" s="281"/>
      <c r="J177" s="282">
        <f>ROUND(I177*H177,2)</f>
        <v>0</v>
      </c>
      <c r="K177" s="278" t="s">
        <v>160</v>
      </c>
      <c r="L177" s="283"/>
      <c r="M177" s="284" t="s">
        <v>1</v>
      </c>
      <c r="N177" s="285" t="s">
        <v>43</v>
      </c>
      <c r="O177" s="92"/>
      <c r="P177" s="236">
        <f>O177*H177</f>
        <v>0</v>
      </c>
      <c r="Q177" s="236">
        <v>1</v>
      </c>
      <c r="R177" s="236">
        <f>Q177*H177</f>
        <v>19.908000000000001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197</v>
      </c>
      <c r="AT177" s="238" t="s">
        <v>377</v>
      </c>
      <c r="AU177" s="238" t="s">
        <v>88</v>
      </c>
      <c r="AY177" s="18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86</v>
      </c>
      <c r="BK177" s="239">
        <f>ROUND(I177*H177,2)</f>
        <v>0</v>
      </c>
      <c r="BL177" s="18" t="s">
        <v>149</v>
      </c>
      <c r="BM177" s="238" t="s">
        <v>1181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1265</v>
      </c>
      <c r="G178" s="252"/>
      <c r="H178" s="255">
        <v>19.908000000000001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12" customFormat="1" ht="22.8" customHeight="1">
      <c r="A179" s="12"/>
      <c r="B179" s="211"/>
      <c r="C179" s="212"/>
      <c r="D179" s="213" t="s">
        <v>77</v>
      </c>
      <c r="E179" s="225" t="s">
        <v>149</v>
      </c>
      <c r="F179" s="225" t="s">
        <v>483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SUM(P180:P188)</f>
        <v>0</v>
      </c>
      <c r="Q179" s="219"/>
      <c r="R179" s="220">
        <f>SUM(R180:R188)</f>
        <v>0</v>
      </c>
      <c r="S179" s="219"/>
      <c r="T179" s="221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86</v>
      </c>
      <c r="AT179" s="223" t="s">
        <v>77</v>
      </c>
      <c r="AU179" s="223" t="s">
        <v>86</v>
      </c>
      <c r="AY179" s="222" t="s">
        <v>150</v>
      </c>
      <c r="BK179" s="224">
        <f>SUM(BK180:BK188)</f>
        <v>0</v>
      </c>
    </row>
    <row r="180" s="2" customFormat="1" ht="16.5" customHeight="1">
      <c r="A180" s="39"/>
      <c r="B180" s="40"/>
      <c r="C180" s="227" t="s">
        <v>236</v>
      </c>
      <c r="D180" s="227" t="s">
        <v>156</v>
      </c>
      <c r="E180" s="228" t="s">
        <v>824</v>
      </c>
      <c r="F180" s="229" t="s">
        <v>825</v>
      </c>
      <c r="G180" s="230" t="s">
        <v>311</v>
      </c>
      <c r="H180" s="231">
        <v>3.335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1266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827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88</v>
      </c>
      <c r="AV181" s="13" t="s">
        <v>86</v>
      </c>
      <c r="AW181" s="13" t="s">
        <v>33</v>
      </c>
      <c r="AX181" s="13" t="s">
        <v>78</v>
      </c>
      <c r="AY181" s="250" t="s">
        <v>150</v>
      </c>
    </row>
    <row r="182" s="13" customFormat="1">
      <c r="A182" s="13"/>
      <c r="B182" s="240"/>
      <c r="C182" s="241"/>
      <c r="D182" s="242" t="s">
        <v>163</v>
      </c>
      <c r="E182" s="243" t="s">
        <v>1</v>
      </c>
      <c r="F182" s="244" t="s">
        <v>828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163</v>
      </c>
      <c r="AU182" s="250" t="s">
        <v>88</v>
      </c>
      <c r="AV182" s="13" t="s">
        <v>86</v>
      </c>
      <c r="AW182" s="13" t="s">
        <v>33</v>
      </c>
      <c r="AX182" s="13" t="s">
        <v>78</v>
      </c>
      <c r="AY182" s="250" t="s">
        <v>150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1267</v>
      </c>
      <c r="G183" s="252"/>
      <c r="H183" s="255">
        <v>3.335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88</v>
      </c>
      <c r="AV183" s="14" t="s">
        <v>88</v>
      </c>
      <c r="AW183" s="14" t="s">
        <v>33</v>
      </c>
      <c r="AX183" s="14" t="s">
        <v>86</v>
      </c>
      <c r="AY183" s="261" t="s">
        <v>150</v>
      </c>
    </row>
    <row r="184" s="2" customFormat="1" ht="21.75" customHeight="1">
      <c r="A184" s="39"/>
      <c r="B184" s="40"/>
      <c r="C184" s="227" t="s">
        <v>8</v>
      </c>
      <c r="D184" s="227" t="s">
        <v>156</v>
      </c>
      <c r="E184" s="228" t="s">
        <v>485</v>
      </c>
      <c r="F184" s="229" t="s">
        <v>486</v>
      </c>
      <c r="G184" s="230" t="s">
        <v>311</v>
      </c>
      <c r="H184" s="231">
        <v>2.2229999999999999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1185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1268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88</v>
      </c>
      <c r="AV185" s="13" t="s">
        <v>86</v>
      </c>
      <c r="AW185" s="13" t="s">
        <v>33</v>
      </c>
      <c r="AX185" s="13" t="s">
        <v>78</v>
      </c>
      <c r="AY185" s="250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1269</v>
      </c>
      <c r="G186" s="252"/>
      <c r="H186" s="255">
        <v>1.4039999999999999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78</v>
      </c>
      <c r="AY186" s="261" t="s">
        <v>150</v>
      </c>
    </row>
    <row r="187" s="14" customFormat="1">
      <c r="A187" s="14"/>
      <c r="B187" s="251"/>
      <c r="C187" s="252"/>
      <c r="D187" s="242" t="s">
        <v>163</v>
      </c>
      <c r="E187" s="253" t="s">
        <v>1</v>
      </c>
      <c r="F187" s="254" t="s">
        <v>1270</v>
      </c>
      <c r="G187" s="252"/>
      <c r="H187" s="255">
        <v>0.81899999999999995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163</v>
      </c>
      <c r="AU187" s="261" t="s">
        <v>88</v>
      </c>
      <c r="AV187" s="14" t="s">
        <v>88</v>
      </c>
      <c r="AW187" s="14" t="s">
        <v>33</v>
      </c>
      <c r="AX187" s="14" t="s">
        <v>78</v>
      </c>
      <c r="AY187" s="261" t="s">
        <v>150</v>
      </c>
    </row>
    <row r="188" s="15" customFormat="1">
      <c r="A188" s="15"/>
      <c r="B188" s="265"/>
      <c r="C188" s="266"/>
      <c r="D188" s="242" t="s">
        <v>163</v>
      </c>
      <c r="E188" s="267" t="s">
        <v>1</v>
      </c>
      <c r="F188" s="268" t="s">
        <v>287</v>
      </c>
      <c r="G188" s="266"/>
      <c r="H188" s="269">
        <v>2.2229999999999999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5" t="s">
        <v>163</v>
      </c>
      <c r="AU188" s="275" t="s">
        <v>88</v>
      </c>
      <c r="AV188" s="15" t="s">
        <v>149</v>
      </c>
      <c r="AW188" s="15" t="s">
        <v>33</v>
      </c>
      <c r="AX188" s="15" t="s">
        <v>86</v>
      </c>
      <c r="AY188" s="275" t="s">
        <v>150</v>
      </c>
    </row>
    <row r="189" s="12" customFormat="1" ht="22.8" customHeight="1">
      <c r="A189" s="12"/>
      <c r="B189" s="211"/>
      <c r="C189" s="212"/>
      <c r="D189" s="213" t="s">
        <v>77</v>
      </c>
      <c r="E189" s="225" t="s">
        <v>197</v>
      </c>
      <c r="F189" s="225" t="s">
        <v>558</v>
      </c>
      <c r="G189" s="212"/>
      <c r="H189" s="212"/>
      <c r="I189" s="215"/>
      <c r="J189" s="226">
        <f>BK189</f>
        <v>0</v>
      </c>
      <c r="K189" s="212"/>
      <c r="L189" s="217"/>
      <c r="M189" s="218"/>
      <c r="N189" s="219"/>
      <c r="O189" s="219"/>
      <c r="P189" s="220">
        <f>SUM(P190:P216)</f>
        <v>0</v>
      </c>
      <c r="Q189" s="219"/>
      <c r="R189" s="220">
        <f>SUM(R190:R216)</f>
        <v>0.13514520000000002</v>
      </c>
      <c r="S189" s="219"/>
      <c r="T189" s="221">
        <f>SUM(T190:T216)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86</v>
      </c>
      <c r="AT189" s="223" t="s">
        <v>77</v>
      </c>
      <c r="AU189" s="223" t="s">
        <v>86</v>
      </c>
      <c r="AY189" s="222" t="s">
        <v>150</v>
      </c>
      <c r="BK189" s="224">
        <f>SUM(BK190:BK216)</f>
        <v>0</v>
      </c>
    </row>
    <row r="190" s="2" customFormat="1" ht="16.5" customHeight="1">
      <c r="A190" s="39"/>
      <c r="B190" s="40"/>
      <c r="C190" s="227" t="s">
        <v>248</v>
      </c>
      <c r="D190" s="227" t="s">
        <v>156</v>
      </c>
      <c r="E190" s="228" t="s">
        <v>1271</v>
      </c>
      <c r="F190" s="229" t="s">
        <v>1272</v>
      </c>
      <c r="G190" s="230" t="s">
        <v>298</v>
      </c>
      <c r="H190" s="231">
        <v>15.6</v>
      </c>
      <c r="I190" s="232"/>
      <c r="J190" s="233">
        <f>ROUND(I190*H190,2)</f>
        <v>0</v>
      </c>
      <c r="K190" s="229" t="s">
        <v>160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1.0000000000000001E-05</v>
      </c>
      <c r="R190" s="236">
        <f>Q190*H190</f>
        <v>0.000156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149</v>
      </c>
      <c r="AT190" s="238" t="s">
        <v>156</v>
      </c>
      <c r="AU190" s="238" t="s">
        <v>88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86</v>
      </c>
      <c r="BK190" s="239">
        <f>ROUND(I190*H190,2)</f>
        <v>0</v>
      </c>
      <c r="BL190" s="18" t="s">
        <v>149</v>
      </c>
      <c r="BM190" s="238" t="s">
        <v>1273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1274</v>
      </c>
      <c r="G191" s="252"/>
      <c r="H191" s="255">
        <v>15.6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86</v>
      </c>
      <c r="AY191" s="261" t="s">
        <v>150</v>
      </c>
    </row>
    <row r="192" s="2" customFormat="1" ht="16.5" customHeight="1">
      <c r="A192" s="39"/>
      <c r="B192" s="40"/>
      <c r="C192" s="276" t="s">
        <v>255</v>
      </c>
      <c r="D192" s="276" t="s">
        <v>377</v>
      </c>
      <c r="E192" s="277" t="s">
        <v>1275</v>
      </c>
      <c r="F192" s="278" t="s">
        <v>1276</v>
      </c>
      <c r="G192" s="279" t="s">
        <v>298</v>
      </c>
      <c r="H192" s="280">
        <v>16.068000000000001</v>
      </c>
      <c r="I192" s="281"/>
      <c r="J192" s="282">
        <f>ROUND(I192*H192,2)</f>
        <v>0</v>
      </c>
      <c r="K192" s="278" t="s">
        <v>160</v>
      </c>
      <c r="L192" s="283"/>
      <c r="M192" s="284" t="s">
        <v>1</v>
      </c>
      <c r="N192" s="285" t="s">
        <v>43</v>
      </c>
      <c r="O192" s="92"/>
      <c r="P192" s="236">
        <f>O192*H192</f>
        <v>0</v>
      </c>
      <c r="Q192" s="236">
        <v>0.0041999999999999997</v>
      </c>
      <c r="R192" s="236">
        <f>Q192*H192</f>
        <v>0.067485600000000007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197</v>
      </c>
      <c r="AT192" s="238" t="s">
        <v>377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1277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1278</v>
      </c>
      <c r="G193" s="252"/>
      <c r="H193" s="255">
        <v>15.6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86</v>
      </c>
      <c r="AY193" s="261" t="s">
        <v>150</v>
      </c>
    </row>
    <row r="194" s="14" customFormat="1">
      <c r="A194" s="14"/>
      <c r="B194" s="251"/>
      <c r="C194" s="252"/>
      <c r="D194" s="242" t="s">
        <v>163</v>
      </c>
      <c r="E194" s="252"/>
      <c r="F194" s="254" t="s">
        <v>1279</v>
      </c>
      <c r="G194" s="252"/>
      <c r="H194" s="255">
        <v>16.068000000000001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4</v>
      </c>
      <c r="AX194" s="14" t="s">
        <v>86</v>
      </c>
      <c r="AY194" s="261" t="s">
        <v>150</v>
      </c>
    </row>
    <row r="195" s="2" customFormat="1" ht="16.5" customHeight="1">
      <c r="A195" s="39"/>
      <c r="B195" s="40"/>
      <c r="C195" s="227" t="s">
        <v>355</v>
      </c>
      <c r="D195" s="227" t="s">
        <v>156</v>
      </c>
      <c r="E195" s="228" t="s">
        <v>560</v>
      </c>
      <c r="F195" s="229" t="s">
        <v>561</v>
      </c>
      <c r="G195" s="230" t="s">
        <v>298</v>
      </c>
      <c r="H195" s="231">
        <v>9.0999999999999996</v>
      </c>
      <c r="I195" s="232"/>
      <c r="J195" s="233">
        <f>ROUND(I195*H195,2)</f>
        <v>0</v>
      </c>
      <c r="K195" s="229" t="s">
        <v>160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1.0000000000000001E-05</v>
      </c>
      <c r="R195" s="236">
        <f>Q195*H195</f>
        <v>9.1000000000000003E-05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149</v>
      </c>
      <c r="AT195" s="238" t="s">
        <v>156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1280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1281</v>
      </c>
      <c r="G196" s="252"/>
      <c r="H196" s="255">
        <v>9.0999999999999996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2" customFormat="1" ht="16.5" customHeight="1">
      <c r="A197" s="39"/>
      <c r="B197" s="40"/>
      <c r="C197" s="276" t="s">
        <v>360</v>
      </c>
      <c r="D197" s="276" t="s">
        <v>377</v>
      </c>
      <c r="E197" s="277" t="s">
        <v>565</v>
      </c>
      <c r="F197" s="278" t="s">
        <v>566</v>
      </c>
      <c r="G197" s="279" t="s">
        <v>298</v>
      </c>
      <c r="H197" s="280">
        <v>9.3729999999999993</v>
      </c>
      <c r="I197" s="281"/>
      <c r="J197" s="282">
        <f>ROUND(I197*H197,2)</f>
        <v>0</v>
      </c>
      <c r="K197" s="278" t="s">
        <v>160</v>
      </c>
      <c r="L197" s="283"/>
      <c r="M197" s="284" t="s">
        <v>1</v>
      </c>
      <c r="N197" s="285" t="s">
        <v>43</v>
      </c>
      <c r="O197" s="92"/>
      <c r="P197" s="236">
        <f>O197*H197</f>
        <v>0</v>
      </c>
      <c r="Q197" s="236">
        <v>0.0061999999999999998</v>
      </c>
      <c r="R197" s="236">
        <f>Q197*H197</f>
        <v>0.058112599999999993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197</v>
      </c>
      <c r="AT197" s="238" t="s">
        <v>377</v>
      </c>
      <c r="AU197" s="238" t="s">
        <v>88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86</v>
      </c>
      <c r="BK197" s="239">
        <f>ROUND(I197*H197,2)</f>
        <v>0</v>
      </c>
      <c r="BL197" s="18" t="s">
        <v>149</v>
      </c>
      <c r="BM197" s="238" t="s">
        <v>1282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1283</v>
      </c>
      <c r="G198" s="252"/>
      <c r="H198" s="255">
        <v>9.0999999999999996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14" customFormat="1">
      <c r="A199" s="14"/>
      <c r="B199" s="251"/>
      <c r="C199" s="252"/>
      <c r="D199" s="242" t="s">
        <v>163</v>
      </c>
      <c r="E199" s="252"/>
      <c r="F199" s="254" t="s">
        <v>1284</v>
      </c>
      <c r="G199" s="252"/>
      <c r="H199" s="255">
        <v>9.3729999999999993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4</v>
      </c>
      <c r="AX199" s="14" t="s">
        <v>86</v>
      </c>
      <c r="AY199" s="261" t="s">
        <v>150</v>
      </c>
    </row>
    <row r="200" s="2" customFormat="1" ht="24.15" customHeight="1">
      <c r="A200" s="39"/>
      <c r="B200" s="40"/>
      <c r="C200" s="227" t="s">
        <v>366</v>
      </c>
      <c r="D200" s="227" t="s">
        <v>156</v>
      </c>
      <c r="E200" s="228" t="s">
        <v>1285</v>
      </c>
      <c r="F200" s="229" t="s">
        <v>1286</v>
      </c>
      <c r="G200" s="230" t="s">
        <v>455</v>
      </c>
      <c r="H200" s="231">
        <v>6</v>
      </c>
      <c r="I200" s="232"/>
      <c r="J200" s="233">
        <f>ROUND(I200*H200,2)</f>
        <v>0</v>
      </c>
      <c r="K200" s="229" t="s">
        <v>160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149</v>
      </c>
      <c r="AT200" s="238" t="s">
        <v>156</v>
      </c>
      <c r="AU200" s="238" t="s">
        <v>88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86</v>
      </c>
      <c r="BK200" s="239">
        <f>ROUND(I200*H200,2)</f>
        <v>0</v>
      </c>
      <c r="BL200" s="18" t="s">
        <v>149</v>
      </c>
      <c r="BM200" s="238" t="s">
        <v>1287</v>
      </c>
    </row>
    <row r="201" s="13" customFormat="1">
      <c r="A201" s="13"/>
      <c r="B201" s="240"/>
      <c r="C201" s="241"/>
      <c r="D201" s="242" t="s">
        <v>163</v>
      </c>
      <c r="E201" s="243" t="s">
        <v>1</v>
      </c>
      <c r="F201" s="244" t="s">
        <v>1288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163</v>
      </c>
      <c r="AU201" s="250" t="s">
        <v>88</v>
      </c>
      <c r="AV201" s="13" t="s">
        <v>86</v>
      </c>
      <c r="AW201" s="13" t="s">
        <v>33</v>
      </c>
      <c r="AX201" s="13" t="s">
        <v>78</v>
      </c>
      <c r="AY201" s="250" t="s">
        <v>150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1289</v>
      </c>
      <c r="G202" s="252"/>
      <c r="H202" s="255">
        <v>6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86</v>
      </c>
      <c r="AY202" s="261" t="s">
        <v>150</v>
      </c>
    </row>
    <row r="203" s="13" customFormat="1">
      <c r="A203" s="13"/>
      <c r="B203" s="240"/>
      <c r="C203" s="241"/>
      <c r="D203" s="242" t="s">
        <v>163</v>
      </c>
      <c r="E203" s="243" t="s">
        <v>1</v>
      </c>
      <c r="F203" s="244" t="s">
        <v>384</v>
      </c>
      <c r="G203" s="241"/>
      <c r="H203" s="243" t="s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163</v>
      </c>
      <c r="AU203" s="250" t="s">
        <v>88</v>
      </c>
      <c r="AV203" s="13" t="s">
        <v>86</v>
      </c>
      <c r="AW203" s="13" t="s">
        <v>33</v>
      </c>
      <c r="AX203" s="13" t="s">
        <v>78</v>
      </c>
      <c r="AY203" s="250" t="s">
        <v>150</v>
      </c>
    </row>
    <row r="204" s="2" customFormat="1" ht="16.5" customHeight="1">
      <c r="A204" s="39"/>
      <c r="B204" s="40"/>
      <c r="C204" s="276" t="s">
        <v>7</v>
      </c>
      <c r="D204" s="276" t="s">
        <v>377</v>
      </c>
      <c r="E204" s="277" t="s">
        <v>1290</v>
      </c>
      <c r="F204" s="278" t="s">
        <v>1291</v>
      </c>
      <c r="G204" s="279" t="s">
        <v>455</v>
      </c>
      <c r="H204" s="280">
        <v>6</v>
      </c>
      <c r="I204" s="281"/>
      <c r="J204" s="282">
        <f>ROUND(I204*H204,2)</f>
        <v>0</v>
      </c>
      <c r="K204" s="278" t="s">
        <v>160</v>
      </c>
      <c r="L204" s="283"/>
      <c r="M204" s="284" t="s">
        <v>1</v>
      </c>
      <c r="N204" s="285" t="s">
        <v>43</v>
      </c>
      <c r="O204" s="92"/>
      <c r="P204" s="236">
        <f>O204*H204</f>
        <v>0</v>
      </c>
      <c r="Q204" s="236">
        <v>0.00080000000000000004</v>
      </c>
      <c r="R204" s="236">
        <f>Q204*H204</f>
        <v>0.0048000000000000004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197</v>
      </c>
      <c r="AT204" s="238" t="s">
        <v>377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149</v>
      </c>
      <c r="BM204" s="238" t="s">
        <v>1292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1124</v>
      </c>
      <c r="G205" s="252"/>
      <c r="H205" s="255">
        <v>6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86</v>
      </c>
      <c r="AY205" s="261" t="s">
        <v>150</v>
      </c>
    </row>
    <row r="206" s="2" customFormat="1" ht="24.15" customHeight="1">
      <c r="A206" s="39"/>
      <c r="B206" s="40"/>
      <c r="C206" s="227" t="s">
        <v>376</v>
      </c>
      <c r="D206" s="227" t="s">
        <v>156</v>
      </c>
      <c r="E206" s="228" t="s">
        <v>1293</v>
      </c>
      <c r="F206" s="229" t="s">
        <v>1294</v>
      </c>
      <c r="G206" s="230" t="s">
        <v>455</v>
      </c>
      <c r="H206" s="231">
        <v>6</v>
      </c>
      <c r="I206" s="232"/>
      <c r="J206" s="233">
        <f>ROUND(I206*H206,2)</f>
        <v>0</v>
      </c>
      <c r="K206" s="229" t="s">
        <v>160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149</v>
      </c>
      <c r="AT206" s="238" t="s">
        <v>156</v>
      </c>
      <c r="AU206" s="238" t="s">
        <v>88</v>
      </c>
      <c r="AY206" s="18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86</v>
      </c>
      <c r="BK206" s="239">
        <f>ROUND(I206*H206,2)</f>
        <v>0</v>
      </c>
      <c r="BL206" s="18" t="s">
        <v>149</v>
      </c>
      <c r="BM206" s="238" t="s">
        <v>1295</v>
      </c>
    </row>
    <row r="207" s="14" customFormat="1">
      <c r="A207" s="14"/>
      <c r="B207" s="251"/>
      <c r="C207" s="252"/>
      <c r="D207" s="242" t="s">
        <v>163</v>
      </c>
      <c r="E207" s="253" t="s">
        <v>1</v>
      </c>
      <c r="F207" s="254" t="s">
        <v>1296</v>
      </c>
      <c r="G207" s="252"/>
      <c r="H207" s="255">
        <v>6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163</v>
      </c>
      <c r="AU207" s="261" t="s">
        <v>88</v>
      </c>
      <c r="AV207" s="14" t="s">
        <v>88</v>
      </c>
      <c r="AW207" s="14" t="s">
        <v>33</v>
      </c>
      <c r="AX207" s="14" t="s">
        <v>86</v>
      </c>
      <c r="AY207" s="261" t="s">
        <v>150</v>
      </c>
    </row>
    <row r="208" s="13" customFormat="1">
      <c r="A208" s="13"/>
      <c r="B208" s="240"/>
      <c r="C208" s="241"/>
      <c r="D208" s="242" t="s">
        <v>163</v>
      </c>
      <c r="E208" s="243" t="s">
        <v>1</v>
      </c>
      <c r="F208" s="244" t="s">
        <v>384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163</v>
      </c>
      <c r="AU208" s="250" t="s">
        <v>88</v>
      </c>
      <c r="AV208" s="13" t="s">
        <v>86</v>
      </c>
      <c r="AW208" s="13" t="s">
        <v>33</v>
      </c>
      <c r="AX208" s="13" t="s">
        <v>78</v>
      </c>
      <c r="AY208" s="250" t="s">
        <v>150</v>
      </c>
    </row>
    <row r="209" s="2" customFormat="1" ht="16.5" customHeight="1">
      <c r="A209" s="39"/>
      <c r="B209" s="40"/>
      <c r="C209" s="276" t="s">
        <v>385</v>
      </c>
      <c r="D209" s="276" t="s">
        <v>377</v>
      </c>
      <c r="E209" s="277" t="s">
        <v>1297</v>
      </c>
      <c r="F209" s="278" t="s">
        <v>1298</v>
      </c>
      <c r="G209" s="279" t="s">
        <v>455</v>
      </c>
      <c r="H209" s="280">
        <v>6</v>
      </c>
      <c r="I209" s="281"/>
      <c r="J209" s="282">
        <f>ROUND(I209*H209,2)</f>
        <v>0</v>
      </c>
      <c r="K209" s="278" t="s">
        <v>160</v>
      </c>
      <c r="L209" s="283"/>
      <c r="M209" s="284" t="s">
        <v>1</v>
      </c>
      <c r="N209" s="285" t="s">
        <v>43</v>
      </c>
      <c r="O209" s="92"/>
      <c r="P209" s="236">
        <f>O209*H209</f>
        <v>0</v>
      </c>
      <c r="Q209" s="236">
        <v>0.00050000000000000001</v>
      </c>
      <c r="R209" s="236">
        <f>Q209*H209</f>
        <v>0.0030000000000000001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197</v>
      </c>
      <c r="AT209" s="238" t="s">
        <v>377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1299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1124</v>
      </c>
      <c r="G210" s="252"/>
      <c r="H210" s="255">
        <v>6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24.15" customHeight="1">
      <c r="A211" s="39"/>
      <c r="B211" s="40"/>
      <c r="C211" s="227" t="s">
        <v>396</v>
      </c>
      <c r="D211" s="227" t="s">
        <v>156</v>
      </c>
      <c r="E211" s="228" t="s">
        <v>571</v>
      </c>
      <c r="F211" s="229" t="s">
        <v>572</v>
      </c>
      <c r="G211" s="230" t="s">
        <v>455</v>
      </c>
      <c r="H211" s="231">
        <v>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1300</v>
      </c>
    </row>
    <row r="212" s="13" customFormat="1">
      <c r="A212" s="13"/>
      <c r="B212" s="240"/>
      <c r="C212" s="241"/>
      <c r="D212" s="242" t="s">
        <v>163</v>
      </c>
      <c r="E212" s="243" t="s">
        <v>1</v>
      </c>
      <c r="F212" s="244" t="s">
        <v>1301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163</v>
      </c>
      <c r="AU212" s="250" t="s">
        <v>88</v>
      </c>
      <c r="AV212" s="13" t="s">
        <v>86</v>
      </c>
      <c r="AW212" s="13" t="s">
        <v>33</v>
      </c>
      <c r="AX212" s="13" t="s">
        <v>78</v>
      </c>
      <c r="AY212" s="250" t="s">
        <v>150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495</v>
      </c>
      <c r="G213" s="252"/>
      <c r="H213" s="255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86</v>
      </c>
      <c r="AY213" s="261" t="s">
        <v>150</v>
      </c>
    </row>
    <row r="214" s="13" customFormat="1">
      <c r="A214" s="13"/>
      <c r="B214" s="240"/>
      <c r="C214" s="241"/>
      <c r="D214" s="242" t="s">
        <v>163</v>
      </c>
      <c r="E214" s="243" t="s">
        <v>1</v>
      </c>
      <c r="F214" s="244" t="s">
        <v>384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163</v>
      </c>
      <c r="AU214" s="250" t="s">
        <v>88</v>
      </c>
      <c r="AV214" s="13" t="s">
        <v>86</v>
      </c>
      <c r="AW214" s="13" t="s">
        <v>33</v>
      </c>
      <c r="AX214" s="13" t="s">
        <v>78</v>
      </c>
      <c r="AY214" s="250" t="s">
        <v>150</v>
      </c>
    </row>
    <row r="215" s="2" customFormat="1" ht="16.5" customHeight="1">
      <c r="A215" s="39"/>
      <c r="B215" s="40"/>
      <c r="C215" s="276" t="s">
        <v>404</v>
      </c>
      <c r="D215" s="276" t="s">
        <v>377</v>
      </c>
      <c r="E215" s="277" t="s">
        <v>577</v>
      </c>
      <c r="F215" s="278" t="s">
        <v>578</v>
      </c>
      <c r="G215" s="279" t="s">
        <v>455</v>
      </c>
      <c r="H215" s="280">
        <v>1</v>
      </c>
      <c r="I215" s="281"/>
      <c r="J215" s="282">
        <f>ROUND(I215*H215,2)</f>
        <v>0</v>
      </c>
      <c r="K215" s="278" t="s">
        <v>160</v>
      </c>
      <c r="L215" s="283"/>
      <c r="M215" s="284" t="s">
        <v>1</v>
      </c>
      <c r="N215" s="285" t="s">
        <v>43</v>
      </c>
      <c r="O215" s="92"/>
      <c r="P215" s="236">
        <f>O215*H215</f>
        <v>0</v>
      </c>
      <c r="Q215" s="236">
        <v>0.0015</v>
      </c>
      <c r="R215" s="236">
        <f>Q215*H215</f>
        <v>0.0015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197</v>
      </c>
      <c r="AT215" s="238" t="s">
        <v>377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149</v>
      </c>
      <c r="BM215" s="238" t="s">
        <v>1302</v>
      </c>
    </row>
    <row r="216" s="14" customFormat="1">
      <c r="A216" s="14"/>
      <c r="B216" s="251"/>
      <c r="C216" s="252"/>
      <c r="D216" s="242" t="s">
        <v>163</v>
      </c>
      <c r="E216" s="253" t="s">
        <v>1</v>
      </c>
      <c r="F216" s="254" t="s">
        <v>580</v>
      </c>
      <c r="G216" s="252"/>
      <c r="H216" s="255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163</v>
      </c>
      <c r="AU216" s="261" t="s">
        <v>88</v>
      </c>
      <c r="AV216" s="14" t="s">
        <v>88</v>
      </c>
      <c r="AW216" s="14" t="s">
        <v>33</v>
      </c>
      <c r="AX216" s="14" t="s">
        <v>86</v>
      </c>
      <c r="AY216" s="261" t="s">
        <v>150</v>
      </c>
    </row>
    <row r="217" s="12" customFormat="1" ht="22.8" customHeight="1">
      <c r="A217" s="12"/>
      <c r="B217" s="211"/>
      <c r="C217" s="212"/>
      <c r="D217" s="213" t="s">
        <v>77</v>
      </c>
      <c r="E217" s="225" t="s">
        <v>744</v>
      </c>
      <c r="F217" s="225" t="s">
        <v>745</v>
      </c>
      <c r="G217" s="212"/>
      <c r="H217" s="212"/>
      <c r="I217" s="215"/>
      <c r="J217" s="226">
        <f>BK217</f>
        <v>0</v>
      </c>
      <c r="K217" s="212"/>
      <c r="L217" s="217"/>
      <c r="M217" s="218"/>
      <c r="N217" s="219"/>
      <c r="O217" s="219"/>
      <c r="P217" s="220">
        <f>P218</f>
        <v>0</v>
      </c>
      <c r="Q217" s="219"/>
      <c r="R217" s="220">
        <f>R218</f>
        <v>0</v>
      </c>
      <c r="S217" s="219"/>
      <c r="T217" s="221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2" t="s">
        <v>86</v>
      </c>
      <c r="AT217" s="223" t="s">
        <v>77</v>
      </c>
      <c r="AU217" s="223" t="s">
        <v>86</v>
      </c>
      <c r="AY217" s="222" t="s">
        <v>150</v>
      </c>
      <c r="BK217" s="224">
        <f>BK218</f>
        <v>0</v>
      </c>
    </row>
    <row r="218" s="2" customFormat="1" ht="24.15" customHeight="1">
      <c r="A218" s="39"/>
      <c r="B218" s="40"/>
      <c r="C218" s="227" t="s">
        <v>409</v>
      </c>
      <c r="D218" s="227" t="s">
        <v>156</v>
      </c>
      <c r="E218" s="228" t="s">
        <v>959</v>
      </c>
      <c r="F218" s="229" t="s">
        <v>960</v>
      </c>
      <c r="G218" s="230" t="s">
        <v>363</v>
      </c>
      <c r="H218" s="231">
        <v>20.140000000000001</v>
      </c>
      <c r="I218" s="232"/>
      <c r="J218" s="233">
        <f>ROUND(I218*H218,2)</f>
        <v>0</v>
      </c>
      <c r="K218" s="229" t="s">
        <v>160</v>
      </c>
      <c r="L218" s="45"/>
      <c r="M218" s="300" t="s">
        <v>1</v>
      </c>
      <c r="N218" s="301" t="s">
        <v>43</v>
      </c>
      <c r="O218" s="302"/>
      <c r="P218" s="303">
        <f>O218*H218</f>
        <v>0</v>
      </c>
      <c r="Q218" s="303">
        <v>0</v>
      </c>
      <c r="R218" s="303">
        <f>Q218*H218</f>
        <v>0</v>
      </c>
      <c r="S218" s="303">
        <v>0</v>
      </c>
      <c r="T218" s="30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149</v>
      </c>
      <c r="AT218" s="238" t="s">
        <v>156</v>
      </c>
      <c r="AU218" s="238" t="s">
        <v>88</v>
      </c>
      <c r="AY218" s="18" t="s">
        <v>150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86</v>
      </c>
      <c r="BK218" s="239">
        <f>ROUND(I218*H218,2)</f>
        <v>0</v>
      </c>
      <c r="BL218" s="18" t="s">
        <v>149</v>
      </c>
      <c r="BM218" s="238" t="s">
        <v>1239</v>
      </c>
    </row>
    <row r="219" s="2" customFormat="1" ht="6.96" customHeight="1">
      <c r="A219" s="39"/>
      <c r="B219" s="67"/>
      <c r="C219" s="68"/>
      <c r="D219" s="68"/>
      <c r="E219" s="68"/>
      <c r="F219" s="68"/>
      <c r="G219" s="68"/>
      <c r="H219" s="68"/>
      <c r="I219" s="68"/>
      <c r="J219" s="68"/>
      <c r="K219" s="68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9FtqrJGD8bUQH6HY/i//0um121/zRmTHa39zG+2vBuuH8bDojbvVAyG5mUnXj9Rogi3IRqTYDgsoS/OGI9w3Dg==" hashValue="4wBfFV4SIwXy/bQdKQ2/DEslSZAGb1e0NdxQGpbo8Kkp9DS2zO2E6+oxtoCwsl11Vv30SNnbVx+Ds/dOtmMelA==" algorithmName="SHA-512" password="CC35"/>
  <autoFilter ref="C124:K2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místní komunikace ulice Sídliště v úseku od REPROGENu po čp. 1158 Třeboň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1140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1141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1303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ROUND((SUM(BE125:BE201)),  2)</f>
        <v>0</v>
      </c>
      <c r="G35" s="39"/>
      <c r="H35" s="39"/>
      <c r="I35" s="165">
        <v>0.20999999999999999</v>
      </c>
      <c r="J35" s="164">
        <f>ROUND(((SUM(BE125:BE201))*I35),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ROUND((SUM(BF125:BF201)),  2)</f>
        <v>0</v>
      </c>
      <c r="G36" s="39"/>
      <c r="H36" s="39"/>
      <c r="I36" s="165">
        <v>0.14999999999999999</v>
      </c>
      <c r="J36" s="164">
        <f>ROUND(((SUM(BF125:BF201))*I36),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ROUND((SUM(BG125:BG201)),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ROUND((SUM(BH125:BH201)),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ROUND((SUM(BI125:BI201)),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místní komunikace ulice Sídliště v úseku od REPROGENu po čp. 1158 Třeboň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304c - Kanalizační dešťové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263</v>
      </c>
      <c r="E101" s="197"/>
      <c r="F101" s="197"/>
      <c r="G101" s="197"/>
      <c r="H101" s="197"/>
      <c r="I101" s="197"/>
      <c r="J101" s="198">
        <f>J175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J183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268</v>
      </c>
      <c r="E103" s="197"/>
      <c r="F103" s="197"/>
      <c r="G103" s="197"/>
      <c r="H103" s="197"/>
      <c r="I103" s="197"/>
      <c r="J103" s="198">
        <f>J200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místní komunikace ulice Sídliště v úseku od REPROGENu po čp. 1158 Třeboň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1140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1141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304c - Kanalizační dešťové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20.698576000000003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269</v>
      </c>
      <c r="F126" s="214" t="s">
        <v>270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P127+P175+P183+P200</f>
        <v>0</v>
      </c>
      <c r="Q126" s="219"/>
      <c r="R126" s="220">
        <f>R127+R175+R183+R200</f>
        <v>20.698576000000003</v>
      </c>
      <c r="S126" s="219"/>
      <c r="T126" s="221">
        <f>T127+T175+T183+T200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BK127+BK175+BK183+BK200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SUM(P128:P174)</f>
        <v>0</v>
      </c>
      <c r="Q127" s="219"/>
      <c r="R127" s="220">
        <f>SUM(R128:R174)</f>
        <v>20.577540000000003</v>
      </c>
      <c r="S127" s="219"/>
      <c r="T127" s="221">
        <f>SUM(T128:T174)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SUM(BK128:BK174)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1143</v>
      </c>
      <c r="F128" s="229" t="s">
        <v>1144</v>
      </c>
      <c r="G128" s="230" t="s">
        <v>762</v>
      </c>
      <c r="H128" s="231">
        <v>24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0.00072000000000000005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1145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764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1146</v>
      </c>
      <c r="G130" s="252"/>
      <c r="H130" s="255">
        <v>24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766</v>
      </c>
      <c r="F131" s="229" t="s">
        <v>767</v>
      </c>
      <c r="G131" s="230" t="s">
        <v>311</v>
      </c>
      <c r="H131" s="231">
        <v>49.140000000000001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1149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1304</v>
      </c>
      <c r="G132" s="252"/>
      <c r="H132" s="255">
        <v>49.140000000000001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770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1151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772</v>
      </c>
      <c r="F135" s="229" t="s">
        <v>773</v>
      </c>
      <c r="G135" s="230" t="s">
        <v>311</v>
      </c>
      <c r="H135" s="231">
        <v>14.742000000000001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1152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1153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1305</v>
      </c>
      <c r="G137" s="252"/>
      <c r="H137" s="255">
        <v>14.742000000000001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4.15" customHeight="1">
      <c r="A138" s="39"/>
      <c r="B138" s="40"/>
      <c r="C138" s="227" t="s">
        <v>149</v>
      </c>
      <c r="D138" s="227" t="s">
        <v>156</v>
      </c>
      <c r="E138" s="228" t="s">
        <v>779</v>
      </c>
      <c r="F138" s="229" t="s">
        <v>780</v>
      </c>
      <c r="G138" s="230" t="s">
        <v>274</v>
      </c>
      <c r="H138" s="231">
        <v>109.2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0.00084999999999999995</v>
      </c>
      <c r="R138" s="236">
        <f>Q138*H138</f>
        <v>0.09282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1155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1306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1307</v>
      </c>
      <c r="G140" s="252"/>
      <c r="H140" s="255">
        <v>109.2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785</v>
      </c>
      <c r="F141" s="229" t="s">
        <v>786</v>
      </c>
      <c r="G141" s="230" t="s">
        <v>274</v>
      </c>
      <c r="H141" s="231">
        <v>109.2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1158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1308</v>
      </c>
      <c r="G142" s="252"/>
      <c r="H142" s="255">
        <v>109.2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789</v>
      </c>
      <c r="F143" s="229" t="s">
        <v>790</v>
      </c>
      <c r="G143" s="230" t="s">
        <v>311</v>
      </c>
      <c r="H143" s="231">
        <v>65.052000000000007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1309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792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1310</v>
      </c>
      <c r="G145" s="252"/>
      <c r="H145" s="255">
        <v>65.052000000000007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345</v>
      </c>
      <c r="F146" s="229" t="s">
        <v>346</v>
      </c>
      <c r="G146" s="230" t="s">
        <v>311</v>
      </c>
      <c r="H146" s="231">
        <v>16.614000000000001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1162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349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1311</v>
      </c>
      <c r="G148" s="252"/>
      <c r="H148" s="255">
        <v>49.140000000000001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1312</v>
      </c>
      <c r="G149" s="252"/>
      <c r="H149" s="255">
        <v>-32.526000000000003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287</v>
      </c>
      <c r="G150" s="266"/>
      <c r="H150" s="269">
        <v>16.614000000000001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356</v>
      </c>
      <c r="F151" s="229" t="s">
        <v>357</v>
      </c>
      <c r="G151" s="230" t="s">
        <v>311</v>
      </c>
      <c r="H151" s="231">
        <v>166.13999999999999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1165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349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1313</v>
      </c>
      <c r="G153" s="252"/>
      <c r="H153" s="255">
        <v>166.13999999999999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799</v>
      </c>
      <c r="F154" s="229" t="s">
        <v>800</v>
      </c>
      <c r="G154" s="230" t="s">
        <v>311</v>
      </c>
      <c r="H154" s="231">
        <v>32.526000000000003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1314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802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1315</v>
      </c>
      <c r="G156" s="252"/>
      <c r="H156" s="255">
        <v>32.526000000000003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361</v>
      </c>
      <c r="F157" s="229" t="s">
        <v>362</v>
      </c>
      <c r="G157" s="230" t="s">
        <v>363</v>
      </c>
      <c r="H157" s="231">
        <v>29.905000000000001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1169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1316</v>
      </c>
      <c r="G158" s="252"/>
      <c r="H158" s="255">
        <v>29.905000000000001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386</v>
      </c>
      <c r="F159" s="229" t="s">
        <v>387</v>
      </c>
      <c r="G159" s="230" t="s">
        <v>311</v>
      </c>
      <c r="H159" s="231">
        <v>32.526000000000003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1171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1317</v>
      </c>
      <c r="G160" s="252"/>
      <c r="H160" s="255">
        <v>49.140000000000001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1318</v>
      </c>
      <c r="G161" s="252"/>
      <c r="H161" s="255">
        <v>-10.763999999999999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1256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1319</v>
      </c>
      <c r="G163" s="252"/>
      <c r="H163" s="255">
        <v>-2.3399999999999999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1320</v>
      </c>
      <c r="G164" s="252"/>
      <c r="H164" s="255">
        <v>-3.5099999999999998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78</v>
      </c>
      <c r="AY164" s="261" t="s">
        <v>150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812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5" customFormat="1">
      <c r="A166" s="15"/>
      <c r="B166" s="265"/>
      <c r="C166" s="266"/>
      <c r="D166" s="242" t="s">
        <v>163</v>
      </c>
      <c r="E166" s="267" t="s">
        <v>1</v>
      </c>
      <c r="F166" s="268" t="s">
        <v>287</v>
      </c>
      <c r="G166" s="266"/>
      <c r="H166" s="269">
        <v>32.526000000000003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5" t="s">
        <v>163</v>
      </c>
      <c r="AU166" s="275" t="s">
        <v>88</v>
      </c>
      <c r="AV166" s="15" t="s">
        <v>149</v>
      </c>
      <c r="AW166" s="15" t="s">
        <v>33</v>
      </c>
      <c r="AX166" s="15" t="s">
        <v>86</v>
      </c>
      <c r="AY166" s="275" t="s">
        <v>150</v>
      </c>
    </row>
    <row r="167" s="2" customFormat="1" ht="37.8" customHeight="1">
      <c r="A167" s="39"/>
      <c r="B167" s="40"/>
      <c r="C167" s="227" t="s">
        <v>222</v>
      </c>
      <c r="D167" s="227" t="s">
        <v>156</v>
      </c>
      <c r="E167" s="228" t="s">
        <v>813</v>
      </c>
      <c r="F167" s="229" t="s">
        <v>814</v>
      </c>
      <c r="G167" s="230" t="s">
        <v>311</v>
      </c>
      <c r="H167" s="231">
        <v>10.242000000000001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149</v>
      </c>
      <c r="AT167" s="238" t="s">
        <v>156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149</v>
      </c>
      <c r="BM167" s="238" t="s">
        <v>1178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1260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1321</v>
      </c>
      <c r="G169" s="252"/>
      <c r="H169" s="255">
        <v>10.763999999999999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78</v>
      </c>
      <c r="AY169" s="261" t="s">
        <v>150</v>
      </c>
    </row>
    <row r="170" s="13" customFormat="1">
      <c r="A170" s="13"/>
      <c r="B170" s="240"/>
      <c r="C170" s="241"/>
      <c r="D170" s="242" t="s">
        <v>163</v>
      </c>
      <c r="E170" s="243" t="s">
        <v>1</v>
      </c>
      <c r="F170" s="244" t="s">
        <v>402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163</v>
      </c>
      <c r="AU170" s="250" t="s">
        <v>88</v>
      </c>
      <c r="AV170" s="13" t="s">
        <v>86</v>
      </c>
      <c r="AW170" s="13" t="s">
        <v>33</v>
      </c>
      <c r="AX170" s="13" t="s">
        <v>78</v>
      </c>
      <c r="AY170" s="250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1322</v>
      </c>
      <c r="G171" s="252"/>
      <c r="H171" s="255">
        <v>-0.52200000000000002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5" customFormat="1">
      <c r="A172" s="15"/>
      <c r="B172" s="265"/>
      <c r="C172" s="266"/>
      <c r="D172" s="242" t="s">
        <v>163</v>
      </c>
      <c r="E172" s="267" t="s">
        <v>1</v>
      </c>
      <c r="F172" s="268" t="s">
        <v>287</v>
      </c>
      <c r="G172" s="266"/>
      <c r="H172" s="269">
        <v>10.242000000000001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163</v>
      </c>
      <c r="AU172" s="275" t="s">
        <v>88</v>
      </c>
      <c r="AV172" s="15" t="s">
        <v>149</v>
      </c>
      <c r="AW172" s="15" t="s">
        <v>33</v>
      </c>
      <c r="AX172" s="15" t="s">
        <v>86</v>
      </c>
      <c r="AY172" s="275" t="s">
        <v>150</v>
      </c>
    </row>
    <row r="173" s="2" customFormat="1" ht="16.5" customHeight="1">
      <c r="A173" s="39"/>
      <c r="B173" s="40"/>
      <c r="C173" s="276" t="s">
        <v>229</v>
      </c>
      <c r="D173" s="276" t="s">
        <v>377</v>
      </c>
      <c r="E173" s="277" t="s">
        <v>405</v>
      </c>
      <c r="F173" s="278" t="s">
        <v>406</v>
      </c>
      <c r="G173" s="279" t="s">
        <v>363</v>
      </c>
      <c r="H173" s="280">
        <v>20.484000000000002</v>
      </c>
      <c r="I173" s="281"/>
      <c r="J173" s="282">
        <f>ROUND(I173*H173,2)</f>
        <v>0</v>
      </c>
      <c r="K173" s="278" t="s">
        <v>160</v>
      </c>
      <c r="L173" s="283"/>
      <c r="M173" s="284" t="s">
        <v>1</v>
      </c>
      <c r="N173" s="285" t="s">
        <v>43</v>
      </c>
      <c r="O173" s="92"/>
      <c r="P173" s="236">
        <f>O173*H173</f>
        <v>0</v>
      </c>
      <c r="Q173" s="236">
        <v>1</v>
      </c>
      <c r="R173" s="236">
        <f>Q173*H173</f>
        <v>20.484000000000002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197</v>
      </c>
      <c r="AT173" s="238" t="s">
        <v>377</v>
      </c>
      <c r="AU173" s="238" t="s">
        <v>88</v>
      </c>
      <c r="AY173" s="18" t="s">
        <v>150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86</v>
      </c>
      <c r="BK173" s="239">
        <f>ROUND(I173*H173,2)</f>
        <v>0</v>
      </c>
      <c r="BL173" s="18" t="s">
        <v>149</v>
      </c>
      <c r="BM173" s="238" t="s">
        <v>1181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1323</v>
      </c>
      <c r="G174" s="252"/>
      <c r="H174" s="255">
        <v>20.484000000000002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86</v>
      </c>
      <c r="AY174" s="261" t="s">
        <v>150</v>
      </c>
    </row>
    <row r="175" s="12" customFormat="1" ht="22.8" customHeight="1">
      <c r="A175" s="12"/>
      <c r="B175" s="211"/>
      <c r="C175" s="212"/>
      <c r="D175" s="213" t="s">
        <v>77</v>
      </c>
      <c r="E175" s="225" t="s">
        <v>149</v>
      </c>
      <c r="F175" s="225" t="s">
        <v>483</v>
      </c>
      <c r="G175" s="212"/>
      <c r="H175" s="212"/>
      <c r="I175" s="215"/>
      <c r="J175" s="226">
        <f>BK175</f>
        <v>0</v>
      </c>
      <c r="K175" s="212"/>
      <c r="L175" s="217"/>
      <c r="M175" s="218"/>
      <c r="N175" s="219"/>
      <c r="O175" s="219"/>
      <c r="P175" s="220">
        <f>SUM(P176:P182)</f>
        <v>0</v>
      </c>
      <c r="Q175" s="219"/>
      <c r="R175" s="220">
        <f>SUM(R176:R182)</f>
        <v>0</v>
      </c>
      <c r="S175" s="219"/>
      <c r="T175" s="221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2" t="s">
        <v>86</v>
      </c>
      <c r="AT175" s="223" t="s">
        <v>77</v>
      </c>
      <c r="AU175" s="223" t="s">
        <v>86</v>
      </c>
      <c r="AY175" s="222" t="s">
        <v>150</v>
      </c>
      <c r="BK175" s="224">
        <f>SUM(BK176:BK182)</f>
        <v>0</v>
      </c>
    </row>
    <row r="176" s="2" customFormat="1" ht="16.5" customHeight="1">
      <c r="A176" s="39"/>
      <c r="B176" s="40"/>
      <c r="C176" s="227" t="s">
        <v>236</v>
      </c>
      <c r="D176" s="227" t="s">
        <v>156</v>
      </c>
      <c r="E176" s="228" t="s">
        <v>824</v>
      </c>
      <c r="F176" s="229" t="s">
        <v>825</v>
      </c>
      <c r="G176" s="230" t="s">
        <v>311</v>
      </c>
      <c r="H176" s="231">
        <v>3.5099999999999998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149</v>
      </c>
      <c r="BM176" s="238" t="s">
        <v>1324</v>
      </c>
    </row>
    <row r="177" s="13" customFormat="1">
      <c r="A177" s="13"/>
      <c r="B177" s="240"/>
      <c r="C177" s="241"/>
      <c r="D177" s="242" t="s">
        <v>163</v>
      </c>
      <c r="E177" s="243" t="s">
        <v>1</v>
      </c>
      <c r="F177" s="244" t="s">
        <v>827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163</v>
      </c>
      <c r="AU177" s="250" t="s">
        <v>88</v>
      </c>
      <c r="AV177" s="13" t="s">
        <v>86</v>
      </c>
      <c r="AW177" s="13" t="s">
        <v>33</v>
      </c>
      <c r="AX177" s="13" t="s">
        <v>78</v>
      </c>
      <c r="AY177" s="250" t="s">
        <v>150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828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1325</v>
      </c>
      <c r="G179" s="252"/>
      <c r="H179" s="255">
        <v>3.5099999999999998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86</v>
      </c>
      <c r="AY179" s="261" t="s">
        <v>150</v>
      </c>
    </row>
    <row r="180" s="2" customFormat="1" ht="21.75" customHeight="1">
      <c r="A180" s="39"/>
      <c r="B180" s="40"/>
      <c r="C180" s="227" t="s">
        <v>8</v>
      </c>
      <c r="D180" s="227" t="s">
        <v>156</v>
      </c>
      <c r="E180" s="228" t="s">
        <v>485</v>
      </c>
      <c r="F180" s="229" t="s">
        <v>486</v>
      </c>
      <c r="G180" s="230" t="s">
        <v>311</v>
      </c>
      <c r="H180" s="231">
        <v>2.3399999999999999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1185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1268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88</v>
      </c>
      <c r="AV181" s="13" t="s">
        <v>86</v>
      </c>
      <c r="AW181" s="13" t="s">
        <v>33</v>
      </c>
      <c r="AX181" s="13" t="s">
        <v>78</v>
      </c>
      <c r="AY181" s="250" t="s">
        <v>150</v>
      </c>
    </row>
    <row r="182" s="14" customFormat="1">
      <c r="A182" s="14"/>
      <c r="B182" s="251"/>
      <c r="C182" s="252"/>
      <c r="D182" s="242" t="s">
        <v>163</v>
      </c>
      <c r="E182" s="253" t="s">
        <v>1</v>
      </c>
      <c r="F182" s="254" t="s">
        <v>1326</v>
      </c>
      <c r="G182" s="252"/>
      <c r="H182" s="255">
        <v>2.3399999999999999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163</v>
      </c>
      <c r="AU182" s="261" t="s">
        <v>88</v>
      </c>
      <c r="AV182" s="14" t="s">
        <v>88</v>
      </c>
      <c r="AW182" s="14" t="s">
        <v>33</v>
      </c>
      <c r="AX182" s="14" t="s">
        <v>86</v>
      </c>
      <c r="AY182" s="261" t="s">
        <v>150</v>
      </c>
    </row>
    <row r="183" s="12" customFormat="1" ht="22.8" customHeight="1">
      <c r="A183" s="12"/>
      <c r="B183" s="211"/>
      <c r="C183" s="212"/>
      <c r="D183" s="213" t="s">
        <v>77</v>
      </c>
      <c r="E183" s="225" t="s">
        <v>197</v>
      </c>
      <c r="F183" s="225" t="s">
        <v>558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SUM(P184:P199)</f>
        <v>0</v>
      </c>
      <c r="Q183" s="219"/>
      <c r="R183" s="220">
        <f>SUM(R184:R199)</f>
        <v>0.12103599999999999</v>
      </c>
      <c r="S183" s="219"/>
      <c r="T183" s="221">
        <f>SUM(T184:T199)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86</v>
      </c>
      <c r="AT183" s="223" t="s">
        <v>77</v>
      </c>
      <c r="AU183" s="223" t="s">
        <v>86</v>
      </c>
      <c r="AY183" s="222" t="s">
        <v>150</v>
      </c>
      <c r="BK183" s="224">
        <f>SUM(BK184:BK199)</f>
        <v>0</v>
      </c>
    </row>
    <row r="184" s="2" customFormat="1" ht="16.5" customHeight="1">
      <c r="A184" s="39"/>
      <c r="B184" s="40"/>
      <c r="C184" s="227" t="s">
        <v>248</v>
      </c>
      <c r="D184" s="227" t="s">
        <v>156</v>
      </c>
      <c r="E184" s="228" t="s">
        <v>1271</v>
      </c>
      <c r="F184" s="229" t="s">
        <v>1272</v>
      </c>
      <c r="G184" s="230" t="s">
        <v>298</v>
      </c>
      <c r="H184" s="231">
        <v>26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1.0000000000000001E-05</v>
      </c>
      <c r="R184" s="236">
        <f>Q184*H184</f>
        <v>0.00026000000000000003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1273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1327</v>
      </c>
      <c r="G185" s="252"/>
      <c r="H185" s="255">
        <v>26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86</v>
      </c>
      <c r="AY185" s="261" t="s">
        <v>150</v>
      </c>
    </row>
    <row r="186" s="2" customFormat="1" ht="16.5" customHeight="1">
      <c r="A186" s="39"/>
      <c r="B186" s="40"/>
      <c r="C186" s="276" t="s">
        <v>255</v>
      </c>
      <c r="D186" s="276" t="s">
        <v>377</v>
      </c>
      <c r="E186" s="277" t="s">
        <v>1275</v>
      </c>
      <c r="F186" s="278" t="s">
        <v>1276</v>
      </c>
      <c r="G186" s="279" t="s">
        <v>298</v>
      </c>
      <c r="H186" s="280">
        <v>26.780000000000001</v>
      </c>
      <c r="I186" s="281"/>
      <c r="J186" s="282">
        <f>ROUND(I186*H186,2)</f>
        <v>0</v>
      </c>
      <c r="K186" s="278" t="s">
        <v>160</v>
      </c>
      <c r="L186" s="283"/>
      <c r="M186" s="284" t="s">
        <v>1</v>
      </c>
      <c r="N186" s="285" t="s">
        <v>43</v>
      </c>
      <c r="O186" s="92"/>
      <c r="P186" s="236">
        <f>O186*H186</f>
        <v>0</v>
      </c>
      <c r="Q186" s="236">
        <v>0.0041999999999999997</v>
      </c>
      <c r="R186" s="236">
        <f>Q186*H186</f>
        <v>0.11247599999999999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197</v>
      </c>
      <c r="AT186" s="238" t="s">
        <v>377</v>
      </c>
      <c r="AU186" s="238" t="s">
        <v>88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86</v>
      </c>
      <c r="BK186" s="239">
        <f>ROUND(I186*H186,2)</f>
        <v>0</v>
      </c>
      <c r="BL186" s="18" t="s">
        <v>149</v>
      </c>
      <c r="BM186" s="238" t="s">
        <v>1277</v>
      </c>
    </row>
    <row r="187" s="14" customFormat="1">
      <c r="A187" s="14"/>
      <c r="B187" s="251"/>
      <c r="C187" s="252"/>
      <c r="D187" s="242" t="s">
        <v>163</v>
      </c>
      <c r="E187" s="253" t="s">
        <v>1</v>
      </c>
      <c r="F187" s="254" t="s">
        <v>1328</v>
      </c>
      <c r="G187" s="252"/>
      <c r="H187" s="255">
        <v>26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163</v>
      </c>
      <c r="AU187" s="261" t="s">
        <v>88</v>
      </c>
      <c r="AV187" s="14" t="s">
        <v>88</v>
      </c>
      <c r="AW187" s="14" t="s">
        <v>33</v>
      </c>
      <c r="AX187" s="14" t="s">
        <v>86</v>
      </c>
      <c r="AY187" s="261" t="s">
        <v>150</v>
      </c>
    </row>
    <row r="188" s="14" customFormat="1">
      <c r="A188" s="14"/>
      <c r="B188" s="251"/>
      <c r="C188" s="252"/>
      <c r="D188" s="242" t="s">
        <v>163</v>
      </c>
      <c r="E188" s="252"/>
      <c r="F188" s="254" t="s">
        <v>1329</v>
      </c>
      <c r="G188" s="252"/>
      <c r="H188" s="255">
        <v>26.780000000000001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4</v>
      </c>
      <c r="AX188" s="14" t="s">
        <v>86</v>
      </c>
      <c r="AY188" s="261" t="s">
        <v>150</v>
      </c>
    </row>
    <row r="189" s="2" customFormat="1" ht="24.15" customHeight="1">
      <c r="A189" s="39"/>
      <c r="B189" s="40"/>
      <c r="C189" s="227" t="s">
        <v>355</v>
      </c>
      <c r="D189" s="227" t="s">
        <v>156</v>
      </c>
      <c r="E189" s="228" t="s">
        <v>1285</v>
      </c>
      <c r="F189" s="229" t="s">
        <v>1286</v>
      </c>
      <c r="G189" s="230" t="s">
        <v>455</v>
      </c>
      <c r="H189" s="231">
        <v>6</v>
      </c>
      <c r="I189" s="232"/>
      <c r="J189" s="233">
        <f>ROUND(I189*H189,2)</f>
        <v>0</v>
      </c>
      <c r="K189" s="229" t="s">
        <v>160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149</v>
      </c>
      <c r="AT189" s="238" t="s">
        <v>156</v>
      </c>
      <c r="AU189" s="238" t="s">
        <v>88</v>
      </c>
      <c r="AY189" s="18" t="s">
        <v>150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86</v>
      </c>
      <c r="BK189" s="239">
        <f>ROUND(I189*H189,2)</f>
        <v>0</v>
      </c>
      <c r="BL189" s="18" t="s">
        <v>149</v>
      </c>
      <c r="BM189" s="238" t="s">
        <v>1287</v>
      </c>
    </row>
    <row r="190" s="13" customFormat="1">
      <c r="A190" s="13"/>
      <c r="B190" s="240"/>
      <c r="C190" s="241"/>
      <c r="D190" s="242" t="s">
        <v>163</v>
      </c>
      <c r="E190" s="243" t="s">
        <v>1</v>
      </c>
      <c r="F190" s="244" t="s">
        <v>1330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163</v>
      </c>
      <c r="AU190" s="250" t="s">
        <v>88</v>
      </c>
      <c r="AV190" s="13" t="s">
        <v>86</v>
      </c>
      <c r="AW190" s="13" t="s">
        <v>33</v>
      </c>
      <c r="AX190" s="13" t="s">
        <v>78</v>
      </c>
      <c r="AY190" s="250" t="s">
        <v>150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1289</v>
      </c>
      <c r="G191" s="252"/>
      <c r="H191" s="255">
        <v>6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86</v>
      </c>
      <c r="AY191" s="261" t="s">
        <v>150</v>
      </c>
    </row>
    <row r="192" s="13" customFormat="1">
      <c r="A192" s="13"/>
      <c r="B192" s="240"/>
      <c r="C192" s="241"/>
      <c r="D192" s="242" t="s">
        <v>163</v>
      </c>
      <c r="E192" s="243" t="s">
        <v>1</v>
      </c>
      <c r="F192" s="244" t="s">
        <v>384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163</v>
      </c>
      <c r="AU192" s="250" t="s">
        <v>88</v>
      </c>
      <c r="AV192" s="13" t="s">
        <v>86</v>
      </c>
      <c r="AW192" s="13" t="s">
        <v>33</v>
      </c>
      <c r="AX192" s="13" t="s">
        <v>78</v>
      </c>
      <c r="AY192" s="250" t="s">
        <v>150</v>
      </c>
    </row>
    <row r="193" s="2" customFormat="1" ht="16.5" customHeight="1">
      <c r="A193" s="39"/>
      <c r="B193" s="40"/>
      <c r="C193" s="276" t="s">
        <v>360</v>
      </c>
      <c r="D193" s="276" t="s">
        <v>377</v>
      </c>
      <c r="E193" s="277" t="s">
        <v>1290</v>
      </c>
      <c r="F193" s="278" t="s">
        <v>1291</v>
      </c>
      <c r="G193" s="279" t="s">
        <v>455</v>
      </c>
      <c r="H193" s="280">
        <v>6</v>
      </c>
      <c r="I193" s="281"/>
      <c r="J193" s="282">
        <f>ROUND(I193*H193,2)</f>
        <v>0</v>
      </c>
      <c r="K193" s="278" t="s">
        <v>160</v>
      </c>
      <c r="L193" s="283"/>
      <c r="M193" s="284" t="s">
        <v>1</v>
      </c>
      <c r="N193" s="285" t="s">
        <v>43</v>
      </c>
      <c r="O193" s="92"/>
      <c r="P193" s="236">
        <f>O193*H193</f>
        <v>0</v>
      </c>
      <c r="Q193" s="236">
        <v>0.00080000000000000004</v>
      </c>
      <c r="R193" s="236">
        <f>Q193*H193</f>
        <v>0.0048000000000000004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197</v>
      </c>
      <c r="AT193" s="238" t="s">
        <v>377</v>
      </c>
      <c r="AU193" s="238" t="s">
        <v>88</v>
      </c>
      <c r="AY193" s="18" t="s">
        <v>150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86</v>
      </c>
      <c r="BK193" s="239">
        <f>ROUND(I193*H193,2)</f>
        <v>0</v>
      </c>
      <c r="BL193" s="18" t="s">
        <v>149</v>
      </c>
      <c r="BM193" s="238" t="s">
        <v>1292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1331</v>
      </c>
      <c r="G194" s="252"/>
      <c r="H194" s="255">
        <v>6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86</v>
      </c>
      <c r="AY194" s="261" t="s">
        <v>150</v>
      </c>
    </row>
    <row r="195" s="2" customFormat="1" ht="24.15" customHeight="1">
      <c r="A195" s="39"/>
      <c r="B195" s="40"/>
      <c r="C195" s="227" t="s">
        <v>366</v>
      </c>
      <c r="D195" s="227" t="s">
        <v>156</v>
      </c>
      <c r="E195" s="228" t="s">
        <v>1293</v>
      </c>
      <c r="F195" s="229" t="s">
        <v>1294</v>
      </c>
      <c r="G195" s="230" t="s">
        <v>455</v>
      </c>
      <c r="H195" s="231">
        <v>7</v>
      </c>
      <c r="I195" s="232"/>
      <c r="J195" s="233">
        <f>ROUND(I195*H195,2)</f>
        <v>0</v>
      </c>
      <c r="K195" s="229" t="s">
        <v>160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149</v>
      </c>
      <c r="AT195" s="238" t="s">
        <v>156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1332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1333</v>
      </c>
      <c r="G196" s="252"/>
      <c r="H196" s="255">
        <v>7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13" customFormat="1">
      <c r="A197" s="13"/>
      <c r="B197" s="240"/>
      <c r="C197" s="241"/>
      <c r="D197" s="242" t="s">
        <v>163</v>
      </c>
      <c r="E197" s="243" t="s">
        <v>1</v>
      </c>
      <c r="F197" s="244" t="s">
        <v>384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163</v>
      </c>
      <c r="AU197" s="250" t="s">
        <v>88</v>
      </c>
      <c r="AV197" s="13" t="s">
        <v>86</v>
      </c>
      <c r="AW197" s="13" t="s">
        <v>33</v>
      </c>
      <c r="AX197" s="13" t="s">
        <v>78</v>
      </c>
      <c r="AY197" s="250" t="s">
        <v>150</v>
      </c>
    </row>
    <row r="198" s="2" customFormat="1" ht="16.5" customHeight="1">
      <c r="A198" s="39"/>
      <c r="B198" s="40"/>
      <c r="C198" s="276" t="s">
        <v>7</v>
      </c>
      <c r="D198" s="276" t="s">
        <v>377</v>
      </c>
      <c r="E198" s="277" t="s">
        <v>1297</v>
      </c>
      <c r="F198" s="278" t="s">
        <v>1298</v>
      </c>
      <c r="G198" s="279" t="s">
        <v>455</v>
      </c>
      <c r="H198" s="280">
        <v>7</v>
      </c>
      <c r="I198" s="281"/>
      <c r="J198" s="282">
        <f>ROUND(I198*H198,2)</f>
        <v>0</v>
      </c>
      <c r="K198" s="278" t="s">
        <v>160</v>
      </c>
      <c r="L198" s="283"/>
      <c r="M198" s="284" t="s">
        <v>1</v>
      </c>
      <c r="N198" s="285" t="s">
        <v>43</v>
      </c>
      <c r="O198" s="92"/>
      <c r="P198" s="236">
        <f>O198*H198</f>
        <v>0</v>
      </c>
      <c r="Q198" s="236">
        <v>0.00050000000000000001</v>
      </c>
      <c r="R198" s="236">
        <f>Q198*H198</f>
        <v>0.0035000000000000001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197</v>
      </c>
      <c r="AT198" s="238" t="s">
        <v>377</v>
      </c>
      <c r="AU198" s="238" t="s">
        <v>88</v>
      </c>
      <c r="AY198" s="18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86</v>
      </c>
      <c r="BK198" s="239">
        <f>ROUND(I198*H198,2)</f>
        <v>0</v>
      </c>
      <c r="BL198" s="18" t="s">
        <v>149</v>
      </c>
      <c r="BM198" s="238" t="s">
        <v>1334</v>
      </c>
    </row>
    <row r="199" s="14" customFormat="1">
      <c r="A199" s="14"/>
      <c r="B199" s="251"/>
      <c r="C199" s="252"/>
      <c r="D199" s="242" t="s">
        <v>163</v>
      </c>
      <c r="E199" s="253" t="s">
        <v>1</v>
      </c>
      <c r="F199" s="254" t="s">
        <v>1335</v>
      </c>
      <c r="G199" s="252"/>
      <c r="H199" s="255">
        <v>7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33</v>
      </c>
      <c r="AX199" s="14" t="s">
        <v>86</v>
      </c>
      <c r="AY199" s="261" t="s">
        <v>150</v>
      </c>
    </row>
    <row r="200" s="12" customFormat="1" ht="22.8" customHeight="1">
      <c r="A200" s="12"/>
      <c r="B200" s="211"/>
      <c r="C200" s="212"/>
      <c r="D200" s="213" t="s">
        <v>77</v>
      </c>
      <c r="E200" s="225" t="s">
        <v>744</v>
      </c>
      <c r="F200" s="225" t="s">
        <v>745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86</v>
      </c>
      <c r="AT200" s="223" t="s">
        <v>77</v>
      </c>
      <c r="AU200" s="223" t="s">
        <v>86</v>
      </c>
      <c r="AY200" s="222" t="s">
        <v>150</v>
      </c>
      <c r="BK200" s="224">
        <f>BK201</f>
        <v>0</v>
      </c>
    </row>
    <row r="201" s="2" customFormat="1" ht="24.15" customHeight="1">
      <c r="A201" s="39"/>
      <c r="B201" s="40"/>
      <c r="C201" s="227" t="s">
        <v>376</v>
      </c>
      <c r="D201" s="227" t="s">
        <v>156</v>
      </c>
      <c r="E201" s="228" t="s">
        <v>959</v>
      </c>
      <c r="F201" s="229" t="s">
        <v>960</v>
      </c>
      <c r="G201" s="230" t="s">
        <v>363</v>
      </c>
      <c r="H201" s="231">
        <v>20.699000000000002</v>
      </c>
      <c r="I201" s="232"/>
      <c r="J201" s="233">
        <f>ROUND(I201*H201,2)</f>
        <v>0</v>
      </c>
      <c r="K201" s="229" t="s">
        <v>160</v>
      </c>
      <c r="L201" s="45"/>
      <c r="M201" s="300" t="s">
        <v>1</v>
      </c>
      <c r="N201" s="301" t="s">
        <v>43</v>
      </c>
      <c r="O201" s="302"/>
      <c r="P201" s="303">
        <f>O201*H201</f>
        <v>0</v>
      </c>
      <c r="Q201" s="303">
        <v>0</v>
      </c>
      <c r="R201" s="303">
        <f>Q201*H201</f>
        <v>0</v>
      </c>
      <c r="S201" s="303">
        <v>0</v>
      </c>
      <c r="T201" s="30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1239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966/vlzDrRWJZ2jRlIMbQw9FjNEnkCZLEcZWfLnuoGVFRkrgSL230Pz6Mze4ORnfmuLxJ5cN6latxs5ad8vtwg==" hashValue="lhImwRFQrC45Jnbaob2fREjq+sWx5b5vffl3WVjBCJ148Dz5O9wxnxOG6ei0nCBGQZhauz9dIITGTONbsit3xA==" algorithmName="SHA-512" password="CC35"/>
  <autoFilter ref="C124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 urs</dc:creator>
  <cp:lastModifiedBy>kros\kros urs</cp:lastModifiedBy>
  <dcterms:created xsi:type="dcterms:W3CDTF">2025-09-11T06:18:48Z</dcterms:created>
  <dcterms:modified xsi:type="dcterms:W3CDTF">2025-09-11T06:18:54Z</dcterms:modified>
</cp:coreProperties>
</file>